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240" yWindow="90" windowWidth="14820" windowHeight="9300"/>
  </bookViews>
  <sheets>
    <sheet name="Proposal" sheetId="1" r:id="rId1"/>
    <sheet name="Owner 1" sheetId="2" r:id="rId2"/>
    <sheet name="Owner 2" sheetId="3" r:id="rId3"/>
    <sheet name="Owner 3" sheetId="4" r:id="rId4"/>
    <sheet name="AgencyTable" sheetId="5" state="hidden" r:id="rId5"/>
  </sheets>
  <definedNames>
    <definedName name="agency">Proposal!$C$1</definedName>
    <definedName name="agencylist">AgencyTable!$A$3:$A$232</definedName>
    <definedName name="eemail">Proposal!$F$1</definedName>
    <definedName name="engr">Proposal!$D$1</definedName>
    <definedName name="ephone">Proposal!$E$1</definedName>
    <definedName name="exist1">'Owner 1'!$L$16</definedName>
    <definedName name="exist2">'Owner 2'!$L$16</definedName>
    <definedName name="exist3">'Owner 3'!$L$16</definedName>
    <definedName name="_LED1">'Owner 1'!$G$16</definedName>
    <definedName name="_LED2">'Owner 2'!$G$16</definedName>
    <definedName name="_LED3">'Owner 3'!$G$16</definedName>
    <definedName name="NotLED1">'Owner 1'!$C$16</definedName>
    <definedName name="NotLED2">'Owner 2'!$C$16</definedName>
    <definedName name="NotLED3">'Owner 3'!$C$16</definedName>
    <definedName name="OtherFund">Proposal!$E$37</definedName>
    <definedName name="Owner1">'Owner 1'!$D$3</definedName>
    <definedName name="Owner2">'Owner 2'!$D$3</definedName>
    <definedName name="Owner3">'Owner 3'!$D$3</definedName>
    <definedName name="_xlnm.Print_Area" localSheetId="1">'Owner 1'!$B$2:$K$21</definedName>
    <definedName name="_xlnm.Print_Area" localSheetId="2">'Owner 2'!$B$2:$K$21</definedName>
    <definedName name="_xlnm.Print_Area" localSheetId="3">'Owner 3'!$B$2:$K$21</definedName>
    <definedName name="_xlnm.Print_Area" localSheetId="0">Proposal!$B$2:$G$48</definedName>
    <definedName name="_Qty1">'Owner 1'!$B$16</definedName>
    <definedName name="_Qty2">'Owner 2'!$B$16</definedName>
    <definedName name="_Qty3">'Owner 3'!$B$16</definedName>
    <definedName name="Query_from_TIBPTS" localSheetId="4" hidden="1">AgencyTable!$A$2:$M$232</definedName>
    <definedName name="Rebate">Proposal!$E$38</definedName>
    <definedName name="_red1">'Owner 1'!$N$16</definedName>
    <definedName name="_red2">'Owner 2'!$N$16</definedName>
    <definedName name="_red3">'Owner 3'!$N$16</definedName>
    <definedName name="_TIB1">'Owner 1'!$J$20</definedName>
    <definedName name="_TIB2">'Owner 2'!$J$20</definedName>
    <definedName name="_TIB3">'Owner 3'!$J$20</definedName>
    <definedName name="tibcost">Proposal!$E$39</definedName>
    <definedName name="totcost">Proposal!$E$36</definedName>
  </definedNames>
  <calcPr calcId="145621" concurrentCalc="0"/>
</workbook>
</file>

<file path=xl/calcChain.xml><?xml version="1.0" encoding="utf-8"?>
<calcChain xmlns="http://schemas.openxmlformats.org/spreadsheetml/2006/main">
  <c r="C16" i="2" l="1"/>
  <c r="F26" i="1"/>
  <c r="B30" i="1"/>
  <c r="K9" i="2"/>
  <c r="J17" i="2"/>
  <c r="J20" i="2"/>
  <c r="E33" i="1"/>
  <c r="E36" i="1"/>
  <c r="C10" i="1"/>
  <c r="G16" i="2"/>
  <c r="B16" i="2"/>
  <c r="F27" i="1"/>
  <c r="L15" i="4"/>
  <c r="L14" i="4"/>
  <c r="L13" i="4"/>
  <c r="L12" i="4"/>
  <c r="L11" i="4"/>
  <c r="L10" i="4"/>
  <c r="L16" i="4"/>
  <c r="L9" i="4"/>
  <c r="L15" i="3"/>
  <c r="L14" i="3"/>
  <c r="L13" i="3"/>
  <c r="L12" i="3"/>
  <c r="L11" i="3"/>
  <c r="L10" i="3"/>
  <c r="L9" i="3"/>
  <c r="L16" i="3"/>
  <c r="L15" i="2"/>
  <c r="L14" i="2"/>
  <c r="L13" i="2"/>
  <c r="L12" i="2"/>
  <c r="L11" i="2"/>
  <c r="L10" i="2"/>
  <c r="L9" i="2"/>
  <c r="K15" i="4"/>
  <c r="K14" i="4"/>
  <c r="K13" i="4"/>
  <c r="K12" i="4"/>
  <c r="K11" i="4"/>
  <c r="K10" i="4"/>
  <c r="K9" i="4"/>
  <c r="K15" i="3"/>
  <c r="K14" i="3"/>
  <c r="K13" i="3"/>
  <c r="K12" i="3"/>
  <c r="K15" i="2"/>
  <c r="K14" i="2"/>
  <c r="K13" i="2"/>
  <c r="K12" i="2"/>
  <c r="E39" i="1"/>
  <c r="C35" i="1"/>
  <c r="C34" i="1"/>
  <c r="C33" i="1"/>
  <c r="E1" i="1"/>
  <c r="D1" i="1"/>
  <c r="M15" i="4"/>
  <c r="N15" i="4"/>
  <c r="M14" i="4"/>
  <c r="N14" i="4"/>
  <c r="M13" i="4"/>
  <c r="N13" i="4"/>
  <c r="M12" i="4"/>
  <c r="N12" i="4"/>
  <c r="M11" i="4"/>
  <c r="N11" i="4"/>
  <c r="M10" i="4"/>
  <c r="N10" i="4"/>
  <c r="M9" i="4"/>
  <c r="M16" i="4"/>
  <c r="M15" i="3"/>
  <c r="N15" i="3"/>
  <c r="M14" i="3"/>
  <c r="N14" i="3"/>
  <c r="M13" i="3"/>
  <c r="N13" i="3"/>
  <c r="M12" i="3"/>
  <c r="N12" i="3"/>
  <c r="M11" i="3"/>
  <c r="N11" i="3"/>
  <c r="M10" i="3"/>
  <c r="N10" i="3"/>
  <c r="M9" i="3"/>
  <c r="M16" i="3"/>
  <c r="C1" i="1"/>
  <c r="I2" i="2"/>
  <c r="M15" i="2"/>
  <c r="N15" i="2"/>
  <c r="M14" i="2"/>
  <c r="N14" i="2"/>
  <c r="M13" i="2"/>
  <c r="N13" i="2"/>
  <c r="M12" i="2"/>
  <c r="N12" i="2"/>
  <c r="M11" i="2"/>
  <c r="N11" i="2"/>
  <c r="M10" i="2"/>
  <c r="N10" i="2"/>
  <c r="M9" i="2"/>
  <c r="N9" i="2"/>
  <c r="N16" i="2"/>
  <c r="L16" i="2"/>
  <c r="M16" i="2"/>
  <c r="F1" i="1"/>
  <c r="N9" i="4"/>
  <c r="N16" i="4"/>
  <c r="J16" i="4"/>
  <c r="N9" i="3"/>
  <c r="N16" i="3"/>
  <c r="C16" i="4"/>
  <c r="B16" i="4"/>
  <c r="C16" i="3"/>
  <c r="B16" i="3"/>
  <c r="G16" i="4"/>
  <c r="G16" i="3"/>
  <c r="K20" i="4"/>
  <c r="J17" i="4"/>
  <c r="J20" i="4"/>
  <c r="E35" i="1"/>
  <c r="K20" i="3"/>
  <c r="K11" i="3"/>
  <c r="K10" i="3"/>
  <c r="K9" i="3"/>
  <c r="J17" i="3"/>
  <c r="J20" i="3"/>
  <c r="E34" i="1"/>
  <c r="K11" i="2"/>
  <c r="K10" i="2"/>
  <c r="K20" i="2"/>
  <c r="B7" i="1"/>
  <c r="I2" i="4"/>
  <c r="I2" i="3"/>
  <c r="D14" i="1"/>
  <c r="D15" i="1"/>
  <c r="D16" i="1"/>
  <c r="J16" i="2"/>
  <c r="G15" i="1"/>
  <c r="J16" i="3"/>
  <c r="G14" i="1"/>
</calcChain>
</file>

<file path=xl/connections.xml><?xml version="1.0" encoding="utf-8"?>
<connections xmlns="http://schemas.openxmlformats.org/spreadsheetml/2006/main">
  <connection id="1" name="Query from TIBPTS" type="1" refreshedVersion="4" background="1" saveData="1">
    <dbPr connection="DRIVER=SQL Server;SERVER=TIB_UNIVERSE;UID=tibuser;;APP=2007 Microsoft Office system;WSID=TIB10ENG51GB;DATABASE=vbPTS" command="SELECT address.agy_name, address.sht_agy_nm, address.tib_engr, address.tib_phone, address.eng_email, address.eng_off_ti, address.eng_off, address.eng_name, address.eng_off_ln, address.eng_pe, address.eng_str, address.eng_cstzp, address.LED_eligible_x000d__x000a_FROM vbPTS.dbo.address address_x000d__x000a_WHERE (address.LED_eligible=1)_x000d__x000a_ORDER BY address.sht_agy_nm"/>
  </connection>
</connections>
</file>

<file path=xl/sharedStrings.xml><?xml version="1.0" encoding="utf-8"?>
<sst xmlns="http://schemas.openxmlformats.org/spreadsheetml/2006/main" count="2428" uniqueCount="1704">
  <si>
    <t>Agency Name</t>
  </si>
  <si>
    <t>Contact Person</t>
  </si>
  <si>
    <t>Phone Number</t>
  </si>
  <si>
    <t>Date Signed</t>
  </si>
  <si>
    <t>Email Address</t>
  </si>
  <si>
    <t>Signature of Authorized Agency Official</t>
  </si>
  <si>
    <r>
      <t>Press</t>
    </r>
    <r>
      <rPr>
        <b/>
        <sz val="12"/>
        <color indexed="14"/>
        <rFont val="Verdana"/>
        <family val="2"/>
      </rPr>
      <t xml:space="preserve"> </t>
    </r>
    <r>
      <rPr>
        <b/>
        <sz val="12"/>
        <color indexed="14"/>
        <rFont val="Verdana"/>
        <family val="2"/>
      </rPr>
      <t>&lt;TAB&gt;</t>
    </r>
    <r>
      <rPr>
        <b/>
        <sz val="12"/>
        <color indexed="10"/>
        <rFont val="Verdana"/>
        <family val="2"/>
      </rPr>
      <t xml:space="preserve"> </t>
    </r>
    <r>
      <rPr>
        <b/>
        <sz val="12"/>
        <rFont val="Verdana"/>
        <family val="2"/>
      </rPr>
      <t>to return to top of application</t>
    </r>
  </si>
  <si>
    <t>Agency Official Name &amp; Title</t>
  </si>
  <si>
    <t>Wattage per Fixture</t>
  </si>
  <si>
    <t>Existing Fixture Description</t>
  </si>
  <si>
    <t>Proposed Fixture Description</t>
  </si>
  <si>
    <t>Quantity</t>
  </si>
  <si>
    <t>Metered</t>
  </si>
  <si>
    <t>Total Cost</t>
  </si>
  <si>
    <t>Fixture Cost</t>
  </si>
  <si>
    <t>Estimated
Unit Cost</t>
  </si>
  <si>
    <r>
      <rPr>
        <sz val="14"/>
        <rFont val="Verdana"/>
        <family val="2"/>
      </rPr>
      <t>Relight Washington</t>
    </r>
    <r>
      <rPr>
        <sz val="11"/>
        <rFont val="Arial"/>
      </rPr>
      <t xml:space="preserve">
</t>
    </r>
    <r>
      <rPr>
        <b/>
        <sz val="16"/>
        <rFont val="Verdana"/>
        <family val="2"/>
      </rPr>
      <t>LED Streetlight Conversion Proposal</t>
    </r>
  </si>
  <si>
    <t>Enter Installation Schedule</t>
  </si>
  <si>
    <t>Enter Conversion Installer</t>
  </si>
  <si>
    <t>Enter breakdown of Other Costs required for Conversion in space below</t>
  </si>
  <si>
    <t>Estimated Wattage Reduction</t>
  </si>
  <si>
    <t>Total Requested TIB Funds</t>
  </si>
  <si>
    <t>REQUESTED TIB FUNDS</t>
  </si>
  <si>
    <t>Enter Streetlight Owner</t>
  </si>
  <si>
    <t>Mike Frizzell</t>
  </si>
  <si>
    <t>Include the following documentation if available:</t>
  </si>
  <si>
    <t>- Proposed Lighting Specifications
- Proposed Lighting Price Quote(s)</t>
  </si>
  <si>
    <t>- Lighting Analysis
- Energy Savings Analysis</t>
  </si>
  <si>
    <t>INSTRUCTIONS</t>
  </si>
  <si>
    <t>Wattage Reduction Percent</t>
  </si>
  <si>
    <t>Streetlight Owner</t>
  </si>
  <si>
    <t>Estimated Conversion Cost</t>
  </si>
  <si>
    <t>Proposed Wattage Reduction</t>
  </si>
  <si>
    <t>CERTIFICATION</t>
  </si>
  <si>
    <t>Enter Other Costs required for Conversion</t>
  </si>
  <si>
    <t>Certification is hereby given that the information provided is accurate and the applicable attachments are complete and included as part of the proposal</t>
  </si>
  <si>
    <r>
      <rPr>
        <sz val="14"/>
        <rFont val="Verdana"/>
        <family val="2"/>
      </rPr>
      <t xml:space="preserve">Relight Washington </t>
    </r>
    <r>
      <rPr>
        <sz val="11"/>
        <rFont val="Arial"/>
      </rPr>
      <t xml:space="preserve">
</t>
    </r>
    <r>
      <rPr>
        <b/>
        <sz val="18"/>
        <rFont val="Verdana"/>
        <family val="2"/>
      </rPr>
      <t>LED Streetlight Conversion Proposal</t>
    </r>
  </si>
  <si>
    <t>Energy Savings</t>
  </si>
  <si>
    <t>Maintenance Savings</t>
  </si>
  <si>
    <t>Number of Fixture Conversions</t>
  </si>
  <si>
    <t>Average Cost per Fixture</t>
  </si>
  <si>
    <t>Average TIB Cost per Fixture</t>
  </si>
  <si>
    <t>LED</t>
  </si>
  <si>
    <t>Enter Existing Streetlight Inventory</t>
  </si>
  <si>
    <t>Enter Proposed LED Conversions</t>
  </si>
  <si>
    <t>Total Estimated Cost</t>
  </si>
  <si>
    <t>Cost Savings</t>
  </si>
  <si>
    <t>Enter Other Funding secured for LED Conversion</t>
  </si>
  <si>
    <t>Enter Conversion Rebates and/or Incentives</t>
  </si>
  <si>
    <t>Enter description of Conversion Rebates and/or Incentives</t>
  </si>
  <si>
    <t>Number of Unconverted Streetlights</t>
  </si>
  <si>
    <t>Agencies</t>
  </si>
  <si>
    <t>agy_name</t>
  </si>
  <si>
    <t>sht_agy_nm</t>
  </si>
  <si>
    <t>tib_engr</t>
  </si>
  <si>
    <t>tib_phone</t>
  </si>
  <si>
    <t>eng_email</t>
  </si>
  <si>
    <t>eng_off_ti</t>
  </si>
  <si>
    <t>eng_off</t>
  </si>
  <si>
    <t>eng_name</t>
  </si>
  <si>
    <t>eng_off_ln</t>
  </si>
  <si>
    <t>eng_pe</t>
  </si>
  <si>
    <t>eng_str</t>
  </si>
  <si>
    <t>eng_cstzp</t>
  </si>
  <si>
    <t>LED_eligible</t>
  </si>
  <si>
    <t xml:space="preserve">City of Aberdeen                                  </t>
  </si>
  <si>
    <t>ABERDEEN</t>
  </si>
  <si>
    <t>Chris Workman</t>
  </si>
  <si>
    <t>(360) 586-1153</t>
  </si>
  <si>
    <t>Mbowie@aberdeenwa.gov</t>
  </si>
  <si>
    <t>Malcolm Bowie</t>
  </si>
  <si>
    <t xml:space="preserve">Bowie             </t>
  </si>
  <si>
    <t>Public Works Director</t>
  </si>
  <si>
    <t>200 East Market Street</t>
  </si>
  <si>
    <t>Aberdeen, WA  98520-5207</t>
  </si>
  <si>
    <t xml:space="preserve">City of Airway Heights                            </t>
  </si>
  <si>
    <t>AIRWAY HEIGHTS</t>
  </si>
  <si>
    <t>Gloria Bennett</t>
  </si>
  <si>
    <t>(360) 586-1143</t>
  </si>
  <si>
    <t>atripp@cawh.org</t>
  </si>
  <si>
    <t>Albert Tripp</t>
  </si>
  <si>
    <t>Tripp</t>
  </si>
  <si>
    <t>City Manager</t>
  </si>
  <si>
    <t>1208 S. Lundstrom Street</t>
  </si>
  <si>
    <t>Airway Heights, WA  99001-0969</t>
  </si>
  <si>
    <t xml:space="preserve">Town of Albion                                    </t>
  </si>
  <si>
    <t>ALBION</t>
  </si>
  <si>
    <t>townofalbion@palouse.com</t>
  </si>
  <si>
    <t>Randy Crowner</t>
  </si>
  <si>
    <t xml:space="preserve">Crowner               </t>
  </si>
  <si>
    <t>Mayor</t>
  </si>
  <si>
    <t>Post Office Box 38</t>
  </si>
  <si>
    <t>Albion, WA  99102-0038</t>
  </si>
  <si>
    <t xml:space="preserve">City of Algona                                    </t>
  </si>
  <si>
    <t>ALGONA</t>
  </si>
  <si>
    <t>Greg Armstrong</t>
  </si>
  <si>
    <t>(360) 586-1142</t>
  </si>
  <si>
    <t>mayor@algonawa.gov</t>
  </si>
  <si>
    <t>Jimmy Griess</t>
  </si>
  <si>
    <t>Griess</t>
  </si>
  <si>
    <t>402 Warde Street</t>
  </si>
  <si>
    <t>Algona, WA  98001-8505</t>
  </si>
  <si>
    <t xml:space="preserve">Town of Almira                                    </t>
  </si>
  <si>
    <t>ALMIRA</t>
  </si>
  <si>
    <t>townhall@televar.com</t>
  </si>
  <si>
    <t>Einar Larson</t>
  </si>
  <si>
    <t xml:space="preserve">Larson                   </t>
  </si>
  <si>
    <t>Post Office Box 215</t>
  </si>
  <si>
    <t>Almira, WA  99103-0215</t>
  </si>
  <si>
    <t xml:space="preserve">City of Arlington                                 </t>
  </si>
  <si>
    <t>ARLINGTON</t>
  </si>
  <si>
    <t>jkelly@arlingtonwa.gov</t>
  </si>
  <si>
    <t>James X. Kelly</t>
  </si>
  <si>
    <t>Kelly</t>
  </si>
  <si>
    <t>238 North Olympic Avenue</t>
  </si>
  <si>
    <t>Arlington, WA  98223-1337</t>
  </si>
  <si>
    <t xml:space="preserve">City of Asotin                                    </t>
  </si>
  <si>
    <t>ASOTIN</t>
  </si>
  <si>
    <t>Christa Draggie</t>
  </si>
  <si>
    <t>(360) 586-1147</t>
  </si>
  <si>
    <t>cityclerk@cityofasotin.org</t>
  </si>
  <si>
    <t>Tiffany Rogers</t>
  </si>
  <si>
    <t>Rogers</t>
  </si>
  <si>
    <t>Clerk/Treasurer</t>
  </si>
  <si>
    <t>Post Office Box 517</t>
  </si>
  <si>
    <t>Asotin, WA  99402-0517</t>
  </si>
  <si>
    <t xml:space="preserve">City of Battle Ground                             </t>
  </si>
  <si>
    <t>BATTLE GROUND</t>
  </si>
  <si>
    <t>scott.sawyer@cityofbg.org</t>
  </si>
  <si>
    <t>Scott Sawyer</t>
  </si>
  <si>
    <t>Sawyer</t>
  </si>
  <si>
    <t>109 SW 1st St, Suite 122</t>
  </si>
  <si>
    <t>Battle Ground, WA  98604-0037</t>
  </si>
  <si>
    <t xml:space="preserve">City of Beaux Arts                                </t>
  </si>
  <si>
    <t>BEAUX ARTS VILLAGE</t>
  </si>
  <si>
    <t xml:space="preserve">townhall@beauxarts-wa.gov                                        </t>
  </si>
  <si>
    <t>Richard Leider</t>
  </si>
  <si>
    <t>Leider</t>
  </si>
  <si>
    <t xml:space="preserve">Mayor                                   </t>
  </si>
  <si>
    <t xml:space="preserve">10550 SE 27th Street                    </t>
  </si>
  <si>
    <t xml:space="preserve">Beaux Arts, WA  98004-7231              </t>
  </si>
  <si>
    <t xml:space="preserve">City of Benton City                               </t>
  </si>
  <si>
    <t>BENTON CITY</t>
  </si>
  <si>
    <t>cclerk@owt.com</t>
  </si>
  <si>
    <t>Lloyd Carnahan</t>
  </si>
  <si>
    <t xml:space="preserve">Carnahan             </t>
  </si>
  <si>
    <t>Post Office Box 70</t>
  </si>
  <si>
    <t>Benton City, WA  99320-0070</t>
  </si>
  <si>
    <t xml:space="preserve">City of Bingen                                    </t>
  </si>
  <si>
    <t>BINGEN</t>
  </si>
  <si>
    <t>administrator@bingenwashington.org</t>
  </si>
  <si>
    <t>Jan Brending</t>
  </si>
  <si>
    <t xml:space="preserve">Brending                 </t>
  </si>
  <si>
    <t>City Administrator</t>
  </si>
  <si>
    <t>Post Office Box 607</t>
  </si>
  <si>
    <t>Bingen, WA  98605-0607</t>
  </si>
  <si>
    <t xml:space="preserve">City of Black Diamond                             </t>
  </si>
  <si>
    <t>BLACK DIAMOND</t>
  </si>
  <si>
    <t>sboettcher@ci.blackdiamond.wa.us</t>
  </si>
  <si>
    <t>Seth Boettcher</t>
  </si>
  <si>
    <t>Boettcher</t>
  </si>
  <si>
    <t>Post Office Box 599</t>
  </si>
  <si>
    <t>Black Diamond, WA  98010-0599</t>
  </si>
  <si>
    <t xml:space="preserve">City of Blaine                                    </t>
  </si>
  <si>
    <t>BLAINE</t>
  </si>
  <si>
    <t>rwhitewolf@cityofblaine.com</t>
  </si>
  <si>
    <t>Ravyn Whitewolf</t>
  </si>
  <si>
    <t>Whitewolf</t>
  </si>
  <si>
    <t>1200 Yew Avenue</t>
  </si>
  <si>
    <t>Blaine, WA  98230</t>
  </si>
  <si>
    <t xml:space="preserve">City of Bonney Lake                               </t>
  </si>
  <si>
    <t>BONNEY LAKE</t>
  </si>
  <si>
    <t>woodcockj@ci.bonney-lake.wa.us</t>
  </si>
  <si>
    <t>Dan Grigsby</t>
  </si>
  <si>
    <t xml:space="preserve">Grigsby                 </t>
  </si>
  <si>
    <t>Post Office Box 7380</t>
  </si>
  <si>
    <t>Bonney Lake, WA  98391-0944</t>
  </si>
  <si>
    <t xml:space="preserve">City of Brewster                                  </t>
  </si>
  <si>
    <t>BREWSTER</t>
  </si>
  <si>
    <t>brewstermayor@frontier.com</t>
  </si>
  <si>
    <t>Jan May</t>
  </si>
  <si>
    <t>May</t>
  </si>
  <si>
    <t>Post Office Box 340</t>
  </si>
  <si>
    <t>Brewster, WA  98812-0340</t>
  </si>
  <si>
    <t xml:space="preserve">City of Bridgeport                                </t>
  </si>
  <si>
    <t>BRIDGEPORT</t>
  </si>
  <si>
    <t>pwsuper@nwi.net</t>
  </si>
  <si>
    <t>Stuart Dezellem</t>
  </si>
  <si>
    <t>Dezellem</t>
  </si>
  <si>
    <t>Public Works Superintendent</t>
  </si>
  <si>
    <t>Post Office Box 640</t>
  </si>
  <si>
    <t>Bridgeport, WA  98813-0640</t>
  </si>
  <si>
    <t xml:space="preserve">City of Brier                                     </t>
  </si>
  <si>
    <t>BRIER</t>
  </si>
  <si>
    <t>rmaag@ci.brier.wa.us</t>
  </si>
  <si>
    <t>Rich Maag</t>
  </si>
  <si>
    <t>Maag</t>
  </si>
  <si>
    <t>Public Works Foreman</t>
  </si>
  <si>
    <t>2901 228th Street SW</t>
  </si>
  <si>
    <t>Brier, WA  98036-8321</t>
  </si>
  <si>
    <t xml:space="preserve">City of Buckley                                   </t>
  </si>
  <si>
    <t>BUCKLEY</t>
  </si>
  <si>
    <t>dschmidt@cityofbuckley.com</t>
  </si>
  <si>
    <t>Dave Schmidt</t>
  </si>
  <si>
    <t>Schmidt</t>
  </si>
  <si>
    <t>Post Office Box 1960</t>
  </si>
  <si>
    <t>Buckley, WA  98321-1960</t>
  </si>
  <si>
    <t xml:space="preserve">Town of Bucoda                                    </t>
  </si>
  <si>
    <t>BUCODA</t>
  </si>
  <si>
    <t>mayorofbucoda@scattercreek.com</t>
  </si>
  <si>
    <t>Alan Carr</t>
  </si>
  <si>
    <t>Carr</t>
  </si>
  <si>
    <t>Post Office Box 10</t>
  </si>
  <si>
    <t>Bucoda, WA  98530-0010</t>
  </si>
  <si>
    <t xml:space="preserve">City of Burlington                                </t>
  </si>
  <si>
    <t>BURLINGTON</t>
  </si>
  <si>
    <t>Briand@ci.burlington.wa.us</t>
  </si>
  <si>
    <t>Marv Pulst</t>
  </si>
  <si>
    <t xml:space="preserve">Pulst                 </t>
  </si>
  <si>
    <t>833 South Spruce Street</t>
  </si>
  <si>
    <t>Burlington, WA  98233-1945</t>
  </si>
  <si>
    <t xml:space="preserve">Town of Carbonado                                 </t>
  </si>
  <si>
    <t>CARBONADO</t>
  </si>
  <si>
    <t>clerk@carbonado.org</t>
  </si>
  <si>
    <t>Brian Whitmore</t>
  </si>
  <si>
    <t xml:space="preserve">Whitmore                   </t>
  </si>
  <si>
    <t>Post Office Drawer 91</t>
  </si>
  <si>
    <t>Carbonado, WA  98323-0091</t>
  </si>
  <si>
    <t xml:space="preserve">City of Carnation                                 </t>
  </si>
  <si>
    <t>CARNATION</t>
  </si>
  <si>
    <t>philm@carnationwa.gov</t>
  </si>
  <si>
    <t>Phil Messina</t>
  </si>
  <si>
    <t>Messina</t>
  </si>
  <si>
    <t>Post Office Box 1238</t>
  </si>
  <si>
    <t>Carnation, WA  98014-1238</t>
  </si>
  <si>
    <t xml:space="preserve">City of Cashmere                                  </t>
  </si>
  <si>
    <t>CASHMERE</t>
  </si>
  <si>
    <t>kay@cityofcashmere.org</t>
  </si>
  <si>
    <t>Mark Botello</t>
  </si>
  <si>
    <t xml:space="preserve">Botello                </t>
  </si>
  <si>
    <t>Planning/Building Director</t>
  </si>
  <si>
    <t>101 Woodring Street</t>
  </si>
  <si>
    <t>Cashmere, WA  98815-1034</t>
  </si>
  <si>
    <t xml:space="preserve">City of Castle Rock                               </t>
  </si>
  <si>
    <t>CASTLE ROCK</t>
  </si>
  <si>
    <t>crpwd@comcast.net</t>
  </si>
  <si>
    <t>David Vorse</t>
  </si>
  <si>
    <t xml:space="preserve">Vorse                    </t>
  </si>
  <si>
    <t>Post Office Box 370</t>
  </si>
  <si>
    <t>Castle Rock, WA  98611-0370</t>
  </si>
  <si>
    <t xml:space="preserve">Town of Cathlamet                                 </t>
  </si>
  <si>
    <t>CATHLAMET</t>
  </si>
  <si>
    <t>duncan@townofcathlamet.com</t>
  </si>
  <si>
    <t>Duncan Cruickshank</t>
  </si>
  <si>
    <t>Cruickshank</t>
  </si>
  <si>
    <t>375 2nd St</t>
  </si>
  <si>
    <t>Cathlamet, WA  98612-0068</t>
  </si>
  <si>
    <t xml:space="preserve">City of Centralia                                 </t>
  </si>
  <si>
    <t>CENTRALIA</t>
  </si>
  <si>
    <t>jstemkoski@cityofcentralia.com</t>
  </si>
  <si>
    <t>Jan Stemkoski</t>
  </si>
  <si>
    <t xml:space="preserve">Stemkoski                </t>
  </si>
  <si>
    <t>City Engineer</t>
  </si>
  <si>
    <t>1100 North Tower Ave</t>
  </si>
  <si>
    <t>Centralia, WA  98531-0609</t>
  </si>
  <si>
    <t xml:space="preserve">City of Chehalis                                  </t>
  </si>
  <si>
    <t>CHEHALIS</t>
  </si>
  <si>
    <t>rsahlin@ci.chehalis.wa.us</t>
  </si>
  <si>
    <t>Rick Sahlin</t>
  </si>
  <si>
    <t>Sahlin</t>
  </si>
  <si>
    <t>2007 NE Kresky</t>
  </si>
  <si>
    <t>Chehalis WA 98532</t>
  </si>
  <si>
    <t xml:space="preserve">City of Chelan                                    </t>
  </si>
  <si>
    <t>CHELAN</t>
  </si>
  <si>
    <t>dvanepps@cityofchelan.us</t>
  </si>
  <si>
    <t>Dwane Van Epps</t>
  </si>
  <si>
    <t xml:space="preserve">Van Epps                 </t>
  </si>
  <si>
    <t>PO Box 1669</t>
  </si>
  <si>
    <t>Chelan, WA  98816</t>
  </si>
  <si>
    <t xml:space="preserve">City of Cheney                                    </t>
  </si>
  <si>
    <t>CHENEY</t>
  </si>
  <si>
    <t>tableman@cityofcheney.org</t>
  </si>
  <si>
    <t>Todd Ableman</t>
  </si>
  <si>
    <t>Ableman</t>
  </si>
  <si>
    <t>112 Anderson Road</t>
  </si>
  <si>
    <t>Cheney, WA  99004</t>
  </si>
  <si>
    <t xml:space="preserve">City of Chewelah                                  </t>
  </si>
  <si>
    <t>CHEWELAH</t>
  </si>
  <si>
    <t>MFrizzell@cityofchewelah.org</t>
  </si>
  <si>
    <t>Frizzell</t>
  </si>
  <si>
    <t>Post Office Box 258</t>
  </si>
  <si>
    <t>Chewelah, WA  99109-0258</t>
  </si>
  <si>
    <t xml:space="preserve">City of Clarkston                                 </t>
  </si>
  <si>
    <t>CLARKSTON</t>
  </si>
  <si>
    <t>jemartin@cableone.net</t>
  </si>
  <si>
    <t>James E. Martin</t>
  </si>
  <si>
    <t>Martin</t>
  </si>
  <si>
    <t>829 5th Street</t>
  </si>
  <si>
    <t>Clarkston, WA  99403-2634</t>
  </si>
  <si>
    <t xml:space="preserve">City of Cle Elum                                  </t>
  </si>
  <si>
    <t>CLE ELUM</t>
  </si>
  <si>
    <t>jleonhard@cityofcleelum.com</t>
  </si>
  <si>
    <t>Jim Leonhard</t>
  </si>
  <si>
    <t xml:space="preserve">Leonhard            </t>
  </si>
  <si>
    <t>119 West 1st</t>
  </si>
  <si>
    <t>Cle Elum, WA  98922-1105</t>
  </si>
  <si>
    <t xml:space="preserve">City of Clyde Hill                                </t>
  </si>
  <si>
    <t>CLYDE HILL</t>
  </si>
  <si>
    <t>craigo@clydehill.org</t>
  </si>
  <si>
    <t>Craig Olson</t>
  </si>
  <si>
    <t xml:space="preserve">Olson                 </t>
  </si>
  <si>
    <t>9605 NE 24th Street</t>
  </si>
  <si>
    <t>Clyde Hill, WA  98004-2141</t>
  </si>
  <si>
    <t xml:space="preserve">City of Colfax                                    </t>
  </si>
  <si>
    <t>COLFAX</t>
  </si>
  <si>
    <t>mrizzitiello@ci.colfax.wa.us</t>
  </si>
  <si>
    <t>Todd Vanek</t>
  </si>
  <si>
    <t xml:space="preserve">Vanek                   </t>
  </si>
  <si>
    <t>Post Office Box 229</t>
  </si>
  <si>
    <t>Colfax, WA  99111-0229</t>
  </si>
  <si>
    <t xml:space="preserve">City of College Place                             </t>
  </si>
  <si>
    <t>COLLEGE PLACE</t>
  </si>
  <si>
    <t>preay@ci.college-place.wa.us</t>
  </si>
  <si>
    <t>Patrick H. Reay</t>
  </si>
  <si>
    <t xml:space="preserve">Reay           </t>
  </si>
  <si>
    <t>625 South College Avenue</t>
  </si>
  <si>
    <t>College Place, WA  99324-1516</t>
  </si>
  <si>
    <t xml:space="preserve">Town of Colton                                    </t>
  </si>
  <si>
    <t>COLTON</t>
  </si>
  <si>
    <t>coltontownhall@hotmail.com</t>
  </si>
  <si>
    <t>Jerry Weber</t>
  </si>
  <si>
    <t>Weber</t>
  </si>
  <si>
    <t>Post Office Box 157</t>
  </si>
  <si>
    <t>Colton, WA  99113-0157</t>
  </si>
  <si>
    <t xml:space="preserve">City of Colville                                  </t>
  </si>
  <si>
    <t>COLVILLE</t>
  </si>
  <si>
    <t>eric.durpos@colville.wa.us</t>
  </si>
  <si>
    <t>Louis F. Janke</t>
  </si>
  <si>
    <t>Janke</t>
  </si>
  <si>
    <t>170 South Oak</t>
  </si>
  <si>
    <t>Colville, WA  99114-2846</t>
  </si>
  <si>
    <t xml:space="preserve">Town of Conconully                                </t>
  </si>
  <si>
    <t>CONCONULLY</t>
  </si>
  <si>
    <t>Clerk@townofconconully.com</t>
  </si>
  <si>
    <t>Zachary Claussen</t>
  </si>
  <si>
    <t>Claussen</t>
  </si>
  <si>
    <t>Post Office Box 127</t>
  </si>
  <si>
    <t>Conconully, WA  98819-0127</t>
  </si>
  <si>
    <t xml:space="preserve">Town of Concrete                                  </t>
  </si>
  <si>
    <t>CONCRETE</t>
  </si>
  <si>
    <t>andreaf@concretewa.gov</t>
  </si>
  <si>
    <t>Jason Miller</t>
  </si>
  <si>
    <t>Miller</t>
  </si>
  <si>
    <t>Post Office Box 39</t>
  </si>
  <si>
    <t>Concrete, WA  98237-0039</t>
  </si>
  <si>
    <t xml:space="preserve">City of Connell                                   </t>
  </si>
  <si>
    <t>CONNELL</t>
  </si>
  <si>
    <t>lturner@connellwa.org</t>
  </si>
  <si>
    <t>Larry Turner</t>
  </si>
  <si>
    <t>Turner</t>
  </si>
  <si>
    <t>Post Office Box 1200</t>
  </si>
  <si>
    <t>Connell, WA  99326-1200</t>
  </si>
  <si>
    <t xml:space="preserve">City of Cosmopolis                                </t>
  </si>
  <si>
    <t>COSMOPOLIS</t>
  </si>
  <si>
    <t>draines@cosmopolis.us.com</t>
  </si>
  <si>
    <t>Darrin Raines</t>
  </si>
  <si>
    <t xml:space="preserve">Raines                </t>
  </si>
  <si>
    <t>Post Office Box 2007</t>
  </si>
  <si>
    <t>Cosmopolis, WA  98537-2007</t>
  </si>
  <si>
    <t xml:space="preserve">Town of Coulee City                               </t>
  </si>
  <si>
    <t>COULEE CITY</t>
  </si>
  <si>
    <t>tcoulee@odessaoffice.com</t>
  </si>
  <si>
    <t>Alta Paulsson</t>
  </si>
  <si>
    <t>Paulsson</t>
  </si>
  <si>
    <t>Post Office Box 398</t>
  </si>
  <si>
    <t>Coulee City, WA  99115-0398</t>
  </si>
  <si>
    <t xml:space="preserve">Town of Coulee Dam                                </t>
  </si>
  <si>
    <t>COULEE DAM</t>
  </si>
  <si>
    <t>cdclerk@couleedam.org</t>
  </si>
  <si>
    <t>Stefani Bowden</t>
  </si>
  <si>
    <t xml:space="preserve">Bowden           </t>
  </si>
  <si>
    <t>300 Lincoln Ave</t>
  </si>
  <si>
    <t>Coulee Dam, WA  99116-1419</t>
  </si>
  <si>
    <t xml:space="preserve">Town of Coupeville                                </t>
  </si>
  <si>
    <t>COUPEVILLE</t>
  </si>
  <si>
    <t>engineer@townofcoupeville.org</t>
  </si>
  <si>
    <t>Nancy Conard</t>
  </si>
  <si>
    <t>Conrad</t>
  </si>
  <si>
    <t>Post Office Box 725</t>
  </si>
  <si>
    <t>Coupeville, WA  98239-0725</t>
  </si>
  <si>
    <t xml:space="preserve">City of Covington                                 </t>
  </si>
  <si>
    <t>COVINGTON</t>
  </si>
  <si>
    <t>Dvondran@covingtonwa.gov</t>
  </si>
  <si>
    <t>Don Vondran</t>
  </si>
  <si>
    <t>Vondran</t>
  </si>
  <si>
    <t>16720 SE 271st Suite 100</t>
  </si>
  <si>
    <t>Covington, WA  98042</t>
  </si>
  <si>
    <t xml:space="preserve">Town of Creston                                   </t>
  </si>
  <si>
    <t>CRESTON</t>
  </si>
  <si>
    <t>townofcreston@centurytel.net</t>
  </si>
  <si>
    <t>Blake Angstrom</t>
  </si>
  <si>
    <t xml:space="preserve">Angstrom             </t>
  </si>
  <si>
    <t>Post Office Box 131</t>
  </si>
  <si>
    <t>Creston, WA  99117-0131</t>
  </si>
  <si>
    <t xml:space="preserve">Town of Cusick                                    </t>
  </si>
  <si>
    <t>CUSICK</t>
  </si>
  <si>
    <t>cusick@itss.net</t>
  </si>
  <si>
    <t>Robert Spencer</t>
  </si>
  <si>
    <t xml:space="preserve">Spencer               </t>
  </si>
  <si>
    <t>Post Office Box 263</t>
  </si>
  <si>
    <t>Cusick, WA  99119-0263</t>
  </si>
  <si>
    <t xml:space="preserve">Town of Darrington                                </t>
  </si>
  <si>
    <t>DARRINGTON</t>
  </si>
  <si>
    <t>darrcityhall@frontier.com</t>
  </si>
  <si>
    <t>Dan Rankin</t>
  </si>
  <si>
    <t xml:space="preserve">Rankin               </t>
  </si>
  <si>
    <t>Post Office Box 397</t>
  </si>
  <si>
    <t>Darrington, WA  98241-0397</t>
  </si>
  <si>
    <t xml:space="preserve">City of Davenport                                 </t>
  </si>
  <si>
    <t>DAVENPORT</t>
  </si>
  <si>
    <t>sjgoemmel@centurytel.net</t>
  </si>
  <si>
    <t>Steve J. Goemmel</t>
  </si>
  <si>
    <t>Goemmel</t>
  </si>
  <si>
    <t>Post Office Box 26</t>
  </si>
  <si>
    <t>Davenport, WA  99122-0026</t>
  </si>
  <si>
    <t xml:space="preserve">City of Dayton                                    </t>
  </si>
  <si>
    <t>DAYTON</t>
  </si>
  <si>
    <t>cityclerk@daytonwa.com</t>
  </si>
  <si>
    <t>Trina Cole</t>
  </si>
  <si>
    <t>Cole</t>
  </si>
  <si>
    <t>City Clerk-Treasurer</t>
  </si>
  <si>
    <t>111 South First</t>
  </si>
  <si>
    <t>Dayton, WA  99328-1306</t>
  </si>
  <si>
    <t xml:space="preserve">City of Deer Park                                 </t>
  </si>
  <si>
    <t>DEER PARK</t>
  </si>
  <si>
    <t>rkrieger@ci.deerpark.wa.us</t>
  </si>
  <si>
    <t>Roger Krieger</t>
  </si>
  <si>
    <t>Krieger</t>
  </si>
  <si>
    <t>Community Service Director</t>
  </si>
  <si>
    <t>Post Office Box  F</t>
  </si>
  <si>
    <t>Deer Park, WA  99006-0888</t>
  </si>
  <si>
    <t xml:space="preserve">City of Dupont                                    </t>
  </si>
  <si>
    <t>DUPONT</t>
  </si>
  <si>
    <t>tgraves@dupontwa.gov</t>
  </si>
  <si>
    <t>Michael Grayum</t>
  </si>
  <si>
    <t>Grayum</t>
  </si>
  <si>
    <t>1700 Civic Drive</t>
  </si>
  <si>
    <t>Dupont, WA  98327</t>
  </si>
  <si>
    <t xml:space="preserve">City of Duvall                                    </t>
  </si>
  <si>
    <t>DUVALL</t>
  </si>
  <si>
    <t>steven.leniszewski@duvallwa.gov</t>
  </si>
  <si>
    <t>Steven Leniszewski</t>
  </si>
  <si>
    <t>Leniszewski</t>
  </si>
  <si>
    <t>Post Office Box 1300</t>
  </si>
  <si>
    <t>Duvall, WA  98019-1300</t>
  </si>
  <si>
    <t xml:space="preserve">City of East Wenatchee                            </t>
  </si>
  <si>
    <t>EAST WENATCHEE</t>
  </si>
  <si>
    <t>gpezoldt@east-wenatchee.com</t>
  </si>
  <si>
    <t>Greg Pezoldt</t>
  </si>
  <si>
    <t>Pezoldt</t>
  </si>
  <si>
    <t>Public Works Director/City Engineer</t>
  </si>
  <si>
    <t>271 9th Street NE</t>
  </si>
  <si>
    <t>East Wenatchee, WA  98802-4438</t>
  </si>
  <si>
    <t xml:space="preserve">Town of Eatonville                                </t>
  </si>
  <si>
    <t>EATONVILLE</t>
  </si>
  <si>
    <t>Dbeagle@eatonville-wa.gov</t>
  </si>
  <si>
    <t>Doug Beagle</t>
  </si>
  <si>
    <t>Beagle</t>
  </si>
  <si>
    <t>Town Administrator</t>
  </si>
  <si>
    <t>Post Office Box 309</t>
  </si>
  <si>
    <t>Eatonville, WA  98328-0309</t>
  </si>
  <si>
    <t xml:space="preserve">City of Edgewood                                  </t>
  </si>
  <si>
    <t>EDGEWOOD</t>
  </si>
  <si>
    <t>eric@cityofedgewood.org</t>
  </si>
  <si>
    <t>Eric Phillips</t>
  </si>
  <si>
    <t>Phillips</t>
  </si>
  <si>
    <t>Assistant City Manager</t>
  </si>
  <si>
    <t>2224 104th Ave E</t>
  </si>
  <si>
    <t>Edgewood, WA  98372-1513</t>
  </si>
  <si>
    <t xml:space="preserve">Town of Electric City                             </t>
  </si>
  <si>
    <t>ELECTRIC CITY</t>
  </si>
  <si>
    <t>electriccity@homenetnw.net</t>
  </si>
  <si>
    <t>John T. Nordine, II</t>
  </si>
  <si>
    <t>Nordine</t>
  </si>
  <si>
    <t>Post Office Box 130</t>
  </si>
  <si>
    <t>Electric City, WA  99123-0130</t>
  </si>
  <si>
    <t xml:space="preserve">City of Ellensburg                                </t>
  </si>
  <si>
    <t>ELLENSBURG</t>
  </si>
  <si>
    <t>lyyskir@ci.ellensburg.wa.us</t>
  </si>
  <si>
    <t>Ryan Lyyski</t>
  </si>
  <si>
    <t>Lyyski</t>
  </si>
  <si>
    <t>501 North Anderson Street</t>
  </si>
  <si>
    <t>Ellensburg, WA  98926-3112</t>
  </si>
  <si>
    <t xml:space="preserve">City of Elma                                      </t>
  </si>
  <si>
    <t>ELMA</t>
  </si>
  <si>
    <t>jim@cityofelma.com</t>
  </si>
  <si>
    <t>Jim Starks</t>
  </si>
  <si>
    <t xml:space="preserve">Starks                   </t>
  </si>
  <si>
    <t>Director of Public Works</t>
  </si>
  <si>
    <t>Post Office Box  3005</t>
  </si>
  <si>
    <t>Elma, WA  98541-0487</t>
  </si>
  <si>
    <t xml:space="preserve">Town of Elmer City                                </t>
  </si>
  <si>
    <t>ELMER CITY</t>
  </si>
  <si>
    <t>elmercityclerk@live.com</t>
  </si>
  <si>
    <t>Gail Morin</t>
  </si>
  <si>
    <t>Morin</t>
  </si>
  <si>
    <t>Post Office Box 179</t>
  </si>
  <si>
    <t>Elmer City, WA  99124-0179</t>
  </si>
  <si>
    <t xml:space="preserve">Town of Endicott                                  </t>
  </si>
  <si>
    <t>ENDICOTT</t>
  </si>
  <si>
    <t>townofendicott@stjohncable.com</t>
  </si>
  <si>
    <t>David Bilow</t>
  </si>
  <si>
    <t>Bilow</t>
  </si>
  <si>
    <t>Post Office Box 418</t>
  </si>
  <si>
    <t>Endicott, WA  99125-0418</t>
  </si>
  <si>
    <t xml:space="preserve">City of Entiat                                    </t>
  </si>
  <si>
    <t>ENTIAT</t>
  </si>
  <si>
    <t>mherdt.city@entiatwa.us</t>
  </si>
  <si>
    <t>Mike Herdt</t>
  </si>
  <si>
    <t>Herdt</t>
  </si>
  <si>
    <t>Post Office Box 228</t>
  </si>
  <si>
    <t>Entiat, WA  98822-0228</t>
  </si>
  <si>
    <t xml:space="preserve">City of Enumclaw                                  </t>
  </si>
  <si>
    <t>ENUMCLAW</t>
  </si>
  <si>
    <t>swoodbury@ci.enumclaw.wa.us</t>
  </si>
  <si>
    <t>Scott Woodbury</t>
  </si>
  <si>
    <t>Woodbury</t>
  </si>
  <si>
    <t>1309 Myrtle Ave</t>
  </si>
  <si>
    <t>Enumclaw, WA  98022-3011</t>
  </si>
  <si>
    <t xml:space="preserve">City of Ephrata                                   </t>
  </si>
  <si>
    <t>EPHRATA</t>
  </si>
  <si>
    <t>wcrago@ephrata.org</t>
  </si>
  <si>
    <t>Wes Crago</t>
  </si>
  <si>
    <t>Crago</t>
  </si>
  <si>
    <t>121 Alder SW</t>
  </si>
  <si>
    <t>Ephrata, WA  98823-1840</t>
  </si>
  <si>
    <t xml:space="preserve">City of Everson                                   </t>
  </si>
  <si>
    <t>EVERSON</t>
  </si>
  <si>
    <t>rholt@ci.everson.wa.us</t>
  </si>
  <si>
    <t>John Perry</t>
  </si>
  <si>
    <t>Perry</t>
  </si>
  <si>
    <t>Post Office Box 315</t>
  </si>
  <si>
    <t>Everson, WA  98247-0315</t>
  </si>
  <si>
    <t xml:space="preserve">Town of Fairfield                                 </t>
  </si>
  <si>
    <t>FAIRFIELD</t>
  </si>
  <si>
    <t>fairfieldwa@gmail.com</t>
  </si>
  <si>
    <t>Cheryl Loeffler</t>
  </si>
  <si>
    <t>Loeffler</t>
  </si>
  <si>
    <t>Post Office Box 334</t>
  </si>
  <si>
    <t>Fairfield, WA  99012-0334</t>
  </si>
  <si>
    <t xml:space="preserve">Town of Farmington                                </t>
  </si>
  <si>
    <t>FARMINGTON</t>
  </si>
  <si>
    <t>townoffarmington.wa@gmail.com</t>
  </si>
  <si>
    <t>James A. Woomack</t>
  </si>
  <si>
    <t>Woomack</t>
  </si>
  <si>
    <t>Post Office Box 65</t>
  </si>
  <si>
    <t>Farmington, WA  99128-0065</t>
  </si>
  <si>
    <t xml:space="preserve">City of Ferndale                                  </t>
  </si>
  <si>
    <t>FERNDALE</t>
  </si>
  <si>
    <t>gregyoung@cityofferndale.org</t>
  </si>
  <si>
    <t>Greg Young</t>
  </si>
  <si>
    <t>Young</t>
  </si>
  <si>
    <t>Post Office Box 936</t>
  </si>
  <si>
    <t>Ferndale, WA  98248-0936</t>
  </si>
  <si>
    <t xml:space="preserve">City of Fife                                      </t>
  </si>
  <si>
    <t>FIFE</t>
  </si>
  <si>
    <t>rblount@cityoffife.org</t>
  </si>
  <si>
    <t>Russ Blount</t>
  </si>
  <si>
    <t xml:space="preserve">Blount                   </t>
  </si>
  <si>
    <t>5411 23rd Street East</t>
  </si>
  <si>
    <t>Fife, WA  98424-1135</t>
  </si>
  <si>
    <t xml:space="preserve">City of Fircrest                                  </t>
  </si>
  <si>
    <t>FIRCREST</t>
  </si>
  <si>
    <t>jwakefield@cityoffircrest.net</t>
  </si>
  <si>
    <t>Jerry Wakefield</t>
  </si>
  <si>
    <t>Wakefield</t>
  </si>
  <si>
    <t>115 Ramsdell Street</t>
  </si>
  <si>
    <t>Fircrest, WA  98466-6912</t>
  </si>
  <si>
    <t xml:space="preserve">City of Forks                                     </t>
  </si>
  <si>
    <t>FORKS</t>
  </si>
  <si>
    <t>nree.forks@centurytel.net</t>
  </si>
  <si>
    <t>Bryon Monohon</t>
  </si>
  <si>
    <t xml:space="preserve">Monohon                 </t>
  </si>
  <si>
    <t>500 East Division Street</t>
  </si>
  <si>
    <t>Forks, WA  98331-8618</t>
  </si>
  <si>
    <t xml:space="preserve">Town of Friday Harbor                             </t>
  </si>
  <si>
    <t>FRIDAY HARBOR</t>
  </si>
  <si>
    <t>duncanw@fridayharbor.org</t>
  </si>
  <si>
    <t>Duncan Wilson</t>
  </si>
  <si>
    <t xml:space="preserve">Wilson           </t>
  </si>
  <si>
    <t>Post Office Box 219</t>
  </si>
  <si>
    <t>Friday Harbor, WA  98250-0219</t>
  </si>
  <si>
    <t xml:space="preserve">Town of Garfield                                  </t>
  </si>
  <si>
    <t>GARFIELD</t>
  </si>
  <si>
    <t>garfield-town@completebbs.com</t>
  </si>
  <si>
    <t>Ray McCown</t>
  </si>
  <si>
    <t>McCown</t>
  </si>
  <si>
    <t>Post Office Box 218</t>
  </si>
  <si>
    <t>Garfield, WA  99130-0218</t>
  </si>
  <si>
    <t xml:space="preserve">City of George                                    </t>
  </si>
  <si>
    <t>GEORGE</t>
  </si>
  <si>
    <t>geoclerk@smwireless.net</t>
  </si>
  <si>
    <t>Elliot Kooy</t>
  </si>
  <si>
    <t xml:space="preserve">Kooy                     </t>
  </si>
  <si>
    <t>Post Office Box 5277</t>
  </si>
  <si>
    <t>George, WA  98824-0277</t>
  </si>
  <si>
    <t xml:space="preserve">City of Gig Harbor                                </t>
  </si>
  <si>
    <t>GIG HARBOR</t>
  </si>
  <si>
    <t>misiuraks@cityofgigharbor.net</t>
  </si>
  <si>
    <t>Stephen Misiurak</t>
  </si>
  <si>
    <t xml:space="preserve">Misiurak                 </t>
  </si>
  <si>
    <t>3510 Grandview Street</t>
  </si>
  <si>
    <t>Gig Harbor, WA  98335</t>
  </si>
  <si>
    <t xml:space="preserve">City of Gold Bar                                  </t>
  </si>
  <si>
    <t>GOLD BAR</t>
  </si>
  <si>
    <t>j.light@cityofgoldbar.us</t>
  </si>
  <si>
    <t>Linda Loen</t>
  </si>
  <si>
    <t xml:space="preserve">Loen           </t>
  </si>
  <si>
    <t>107 5th Street</t>
  </si>
  <si>
    <t>Gold Bar, WA  98251-0107</t>
  </si>
  <si>
    <t xml:space="preserve">City of Goldendale                                </t>
  </si>
  <si>
    <t>GOLDENDALE</t>
  </si>
  <si>
    <t>kenyeart@ci.goldendale.wa.us</t>
  </si>
  <si>
    <t>Karl Enyeart</t>
  </si>
  <si>
    <t xml:space="preserve">Enyeart        </t>
  </si>
  <si>
    <t>1103 S Columbus Ave</t>
  </si>
  <si>
    <t>Goldendale, WA  98620-9268</t>
  </si>
  <si>
    <t xml:space="preserve">City of Grand Coulee                              </t>
  </si>
  <si>
    <t>GRAND COULEE</t>
  </si>
  <si>
    <t>clerkgc@couleemail.com</t>
  </si>
  <si>
    <t>Carol Boyce</t>
  </si>
  <si>
    <t>Boyce</t>
  </si>
  <si>
    <t>City Clerk/Treasurer</t>
  </si>
  <si>
    <t>Post Office Box 180</t>
  </si>
  <si>
    <t>Grand Coulee, WA  99133-0180</t>
  </si>
  <si>
    <t xml:space="preserve">City of Grandview                                 </t>
  </si>
  <si>
    <t>GRANDVIEW</t>
  </si>
  <si>
    <t>carteaga@grandview.wa.us</t>
  </si>
  <si>
    <t>Cus Arteaga</t>
  </si>
  <si>
    <t xml:space="preserve">Arteaga                  </t>
  </si>
  <si>
    <t>City Administrator/Public Works Director</t>
  </si>
  <si>
    <t>207 West 2nd Street</t>
  </si>
  <si>
    <t>Grandview, WA  98930-1398</t>
  </si>
  <si>
    <t xml:space="preserve">Town of Granger                                   </t>
  </si>
  <si>
    <t>GRANGER</t>
  </si>
  <si>
    <t>jodie.luke@yahoo.com</t>
  </si>
  <si>
    <t>Jodie Luke</t>
  </si>
  <si>
    <t>Luke</t>
  </si>
  <si>
    <t>Post Office Box 1100</t>
  </si>
  <si>
    <t>Granger, WA  98932-1100</t>
  </si>
  <si>
    <t xml:space="preserve">City of Granite Falls                             </t>
  </si>
  <si>
    <t>GRANITE FALLS</t>
  </si>
  <si>
    <t>brent.kirk@granitefallswa.gov</t>
  </si>
  <si>
    <t>Brent Kirk</t>
  </si>
  <si>
    <t>Kirk</t>
  </si>
  <si>
    <t>Post Office Box 1440</t>
  </si>
  <si>
    <t>Granite Falls, WA  98252-1440</t>
  </si>
  <si>
    <t xml:space="preserve">Town of Hamilton                                  </t>
  </si>
  <si>
    <t>HAMILTON</t>
  </si>
  <si>
    <t>townofhamilton.2010@gmail.com</t>
  </si>
  <si>
    <t>Joan Cromley</t>
  </si>
  <si>
    <t>Cromley</t>
  </si>
  <si>
    <t>Post Office Box 528</t>
  </si>
  <si>
    <t>Hamilton, WA  98255-0528</t>
  </si>
  <si>
    <t xml:space="preserve">Town of Harrah                                    </t>
  </si>
  <si>
    <t>HARRAH</t>
  </si>
  <si>
    <t>townharrah@embarqmail.com</t>
  </si>
  <si>
    <t>Barbara Harrer</t>
  </si>
  <si>
    <t xml:space="preserve">Harrer                  </t>
  </si>
  <si>
    <t>Harrah, WA  98933-0010</t>
  </si>
  <si>
    <t xml:space="preserve">City of Harrington                                </t>
  </si>
  <si>
    <t>HARRINGTON</t>
  </si>
  <si>
    <t>harringtoncity@centurytel.net</t>
  </si>
  <si>
    <t>Paul Gilliland</t>
  </si>
  <si>
    <t xml:space="preserve">Gilliland                </t>
  </si>
  <si>
    <t>Post Office Box 492</t>
  </si>
  <si>
    <t>Harrington, WA  99134-0492</t>
  </si>
  <si>
    <t xml:space="preserve">Town of Hartline                                  </t>
  </si>
  <si>
    <t>HARTLINE</t>
  </si>
  <si>
    <t>townofhartline@yahoo.com</t>
  </si>
  <si>
    <t>Jim Baergen</t>
  </si>
  <si>
    <t xml:space="preserve">Baergen             </t>
  </si>
  <si>
    <t>Post Office Box 158</t>
  </si>
  <si>
    <t>Hartline, WA  99135-0158</t>
  </si>
  <si>
    <t xml:space="preserve">Town of Hatton                                    </t>
  </si>
  <si>
    <t>HATTON</t>
  </si>
  <si>
    <t>townofhatton@gmail.com</t>
  </si>
  <si>
    <t>Michael Pherigo</t>
  </si>
  <si>
    <t xml:space="preserve">Pherigo          </t>
  </si>
  <si>
    <t>150 Bronson Street</t>
  </si>
  <si>
    <t>Hatton, WA  99344</t>
  </si>
  <si>
    <t xml:space="preserve">City of Hoquiam                                   </t>
  </si>
  <si>
    <t>HOQUIAM</t>
  </si>
  <si>
    <t>bshay@cityofhoquiam.com</t>
  </si>
  <si>
    <t>Brian Shay</t>
  </si>
  <si>
    <t>Shay</t>
  </si>
  <si>
    <t>609 Eighth St</t>
  </si>
  <si>
    <t>Hoquiam, WA  98550-0300</t>
  </si>
  <si>
    <t xml:space="preserve">Town of Hunts Point                               </t>
  </si>
  <si>
    <t>HUNTS POINT</t>
  </si>
  <si>
    <t>engineer@huntspoint-wa.gov</t>
  </si>
  <si>
    <t>Stacia Schroeder</t>
  </si>
  <si>
    <t>Schroeder</t>
  </si>
  <si>
    <t>3000 Hunts Point Road</t>
  </si>
  <si>
    <t>Hunts Point, WA  98004-1121</t>
  </si>
  <si>
    <t xml:space="preserve">City of Ilwaco                                    </t>
  </si>
  <si>
    <t>ILWACO</t>
  </si>
  <si>
    <t>mayor@ilwaco-wa.gov</t>
  </si>
  <si>
    <t>Mike Cassinelli</t>
  </si>
  <si>
    <t>Cassinelli</t>
  </si>
  <si>
    <t>Post Office Box 548</t>
  </si>
  <si>
    <t>Ilwaco, WA  98624-0548</t>
  </si>
  <si>
    <t xml:space="preserve">Town of Index                                     </t>
  </si>
  <si>
    <t>INDEX</t>
  </si>
  <si>
    <t>townhall@cityofindex.org</t>
  </si>
  <si>
    <t>Bruce Albert</t>
  </si>
  <si>
    <t xml:space="preserve">Albert                  </t>
  </si>
  <si>
    <t>Post Office Box 88</t>
  </si>
  <si>
    <t>Index, WA  98256-0088</t>
  </si>
  <si>
    <t xml:space="preserve">Town of Ione                                      </t>
  </si>
  <si>
    <t>IONE</t>
  </si>
  <si>
    <t>townclerk@potc.net</t>
  </si>
  <si>
    <t>Donald Fowell</t>
  </si>
  <si>
    <t>Fowell</t>
  </si>
  <si>
    <t>Post Office Box 498</t>
  </si>
  <si>
    <t>Ione, WA  99139-0498</t>
  </si>
  <si>
    <t xml:space="preserve">City of Kahlotus                                  </t>
  </si>
  <si>
    <t>KAHLOTUS</t>
  </si>
  <si>
    <t>cityofkahlotus@hotmail.com</t>
  </si>
  <si>
    <t>Patti Hamilton</t>
  </si>
  <si>
    <t>Hamilton</t>
  </si>
  <si>
    <t>Post Office Box 100</t>
  </si>
  <si>
    <t>Kahlotus, WA  99335-0100</t>
  </si>
  <si>
    <t xml:space="preserve">City of Kalama                                    </t>
  </si>
  <si>
    <t>KALAMA</t>
  </si>
  <si>
    <t>krasmussen@kalama.com</t>
  </si>
  <si>
    <t>Pete Poulsen</t>
  </si>
  <si>
    <t>Poulsen</t>
  </si>
  <si>
    <t>Post Office Box 1007</t>
  </si>
  <si>
    <t>Kalama, WA  98625-0900</t>
  </si>
  <si>
    <t xml:space="preserve">City of Kelso                                     </t>
  </si>
  <si>
    <t>KELSO</t>
  </si>
  <si>
    <t>mkardas@kelso.gov</t>
  </si>
  <si>
    <t>Michael Kardas</t>
  </si>
  <si>
    <t>Kardas</t>
  </si>
  <si>
    <t>Post Office Box 819</t>
  </si>
  <si>
    <t>Kelso, WA  98626-0078</t>
  </si>
  <si>
    <t xml:space="preserve">City of Kettle Falls                              </t>
  </si>
  <si>
    <t>KETTLE FALLS</t>
  </si>
  <si>
    <t>jgassaway@kettle-falls.com</t>
  </si>
  <si>
    <t>Dorothy Slagle</t>
  </si>
  <si>
    <t>Slagle</t>
  </si>
  <si>
    <t>Post Office Box 457</t>
  </si>
  <si>
    <t>Kettle Falls, WA  99141-0457</t>
  </si>
  <si>
    <t xml:space="preserve">City of Kittitas                                  </t>
  </si>
  <si>
    <t>KITTITAS</t>
  </si>
  <si>
    <t>clerk@cityofkittitas.com</t>
  </si>
  <si>
    <t>Linda Huber</t>
  </si>
  <si>
    <t>Huber</t>
  </si>
  <si>
    <t>Post Office Box 719</t>
  </si>
  <si>
    <t>Kittitas, WA  98934-0719</t>
  </si>
  <si>
    <t xml:space="preserve">Town of Krupp                                     </t>
  </si>
  <si>
    <t>KRUPP</t>
  </si>
  <si>
    <t xml:space="preserve">Klesser@bossig.com                                       </t>
  </si>
  <si>
    <t>Tracy Lesser</t>
  </si>
  <si>
    <t xml:space="preserve">Lesser                   </t>
  </si>
  <si>
    <t>Post Office Box 227</t>
  </si>
  <si>
    <t>Marlin, WA  98832-0227</t>
  </si>
  <si>
    <t xml:space="preserve">City of La Center                                 </t>
  </si>
  <si>
    <t>LA CENTER</t>
  </si>
  <si>
    <t>jsarvis@ci.lacenter.wa.us</t>
  </si>
  <si>
    <t>Jeff Sarvis</t>
  </si>
  <si>
    <t xml:space="preserve">Sarvis                  </t>
  </si>
  <si>
    <t>214 E 4th St</t>
  </si>
  <si>
    <t>La Center, WA  98629-5430</t>
  </si>
  <si>
    <t xml:space="preserve">Town of La Conner                                 </t>
  </si>
  <si>
    <t>LA CONNER</t>
  </si>
  <si>
    <t>publicworks@townoflaconner.org</t>
  </si>
  <si>
    <t>Brian Lease</t>
  </si>
  <si>
    <t xml:space="preserve">Lease                     </t>
  </si>
  <si>
    <t>Post Office Box 400</t>
  </si>
  <si>
    <t>La Conner, WA  98257-0400</t>
  </si>
  <si>
    <t xml:space="preserve">Town of LaCrosse                                  </t>
  </si>
  <si>
    <t>LACROSSE</t>
  </si>
  <si>
    <t>lacrosse@pionnet.com</t>
  </si>
  <si>
    <t>Randy Camp</t>
  </si>
  <si>
    <t>Camp</t>
  </si>
  <si>
    <t>LaCrosse, WA  99143-0228</t>
  </si>
  <si>
    <t xml:space="preserve">City of Lake Forest Park                          </t>
  </si>
  <si>
    <t>LAKE FOREST PARK</t>
  </si>
  <si>
    <t>Njensen@ci.lake-forest-park.wa.us</t>
  </si>
  <si>
    <t>Neil Jensen</t>
  </si>
  <si>
    <t xml:space="preserve">Jensen                     </t>
  </si>
  <si>
    <t>17425 Ballinger Way NE</t>
  </si>
  <si>
    <t>Lake Forest Park, WA  98155-5517</t>
  </si>
  <si>
    <t xml:space="preserve">Town of Lamont                                    </t>
  </si>
  <si>
    <t>LAMONT</t>
  </si>
  <si>
    <t>lamontcityhall@live.com</t>
  </si>
  <si>
    <t>Steve Ulrich</t>
  </si>
  <si>
    <t>Ulrich</t>
  </si>
  <si>
    <t>302 8th Street</t>
  </si>
  <si>
    <t>Lamont, WA  99017</t>
  </si>
  <si>
    <t xml:space="preserve">City of Langley                                   </t>
  </si>
  <si>
    <t>LANGLEY</t>
  </si>
  <si>
    <t>sberryman@langleywa.org</t>
  </si>
  <si>
    <t>Fred McCarthy</t>
  </si>
  <si>
    <t>McCarthy</t>
  </si>
  <si>
    <t>Post Office Box 366</t>
  </si>
  <si>
    <t>Langley, WA  98260-0366</t>
  </si>
  <si>
    <t xml:space="preserve">Town of Latah                                     </t>
  </si>
  <si>
    <t>LATAH</t>
  </si>
  <si>
    <t>latahtown@gmail.com</t>
  </si>
  <si>
    <t>Douglas Arnold</t>
  </si>
  <si>
    <t>Arnold</t>
  </si>
  <si>
    <t>Latah, WA  99018-0130</t>
  </si>
  <si>
    <t xml:space="preserve">City of Leavenworth                               </t>
  </si>
  <si>
    <t>LEAVENWORTH</t>
  </si>
  <si>
    <t>pwdirector@cityofleavenworth.com</t>
  </si>
  <si>
    <t>Cheri Kelley Farivar</t>
  </si>
  <si>
    <t>Farivar</t>
  </si>
  <si>
    <t>Post Office Box 287</t>
  </si>
  <si>
    <t>Leavenworth, WA  98826-0287</t>
  </si>
  <si>
    <t xml:space="preserve">City of Liberty Lake                              </t>
  </si>
  <si>
    <t>LIBERTY LAKE</t>
  </si>
  <si>
    <t>astaples@libertylakewa.gov</t>
  </si>
  <si>
    <t>Steve Peterson</t>
  </si>
  <si>
    <t>Peterson</t>
  </si>
  <si>
    <t>22710 East Country Vista Drive</t>
  </si>
  <si>
    <t>Liberty Lake, WA  99019-7613</t>
  </si>
  <si>
    <t xml:space="preserve">Town of Lind                                      </t>
  </si>
  <si>
    <t>LIND</t>
  </si>
  <si>
    <t>townoflind@lindwa.com</t>
  </si>
  <si>
    <t>Jamie Schmunk</t>
  </si>
  <si>
    <t>Schmunk</t>
  </si>
  <si>
    <t>Post Office Box F</t>
  </si>
  <si>
    <t>Lind, WA  99341-0137</t>
  </si>
  <si>
    <t xml:space="preserve">City of Long Beach                                </t>
  </si>
  <si>
    <t>LONG BEACH</t>
  </si>
  <si>
    <t>administrator@longbeachwa.gov</t>
  </si>
  <si>
    <t>David Glasson</t>
  </si>
  <si>
    <t>Glasson</t>
  </si>
  <si>
    <t>Post Office Box 310</t>
  </si>
  <si>
    <t>Long Beach, WA  98631-0310</t>
  </si>
  <si>
    <t xml:space="preserve">Town of Lyman                                     </t>
  </si>
  <si>
    <t>LYMAN</t>
  </si>
  <si>
    <t>TownofLyman@msn.com</t>
  </si>
  <si>
    <t>Debra Heinzman</t>
  </si>
  <si>
    <t>Heinzman</t>
  </si>
  <si>
    <t>Post Office Box 1248</t>
  </si>
  <si>
    <t>Lyman, WA  98263-0248</t>
  </si>
  <si>
    <t xml:space="preserve">City of Lynden                                    </t>
  </si>
  <si>
    <t>LYNDEN</t>
  </si>
  <si>
    <t>banhams@lyndenwa.org</t>
  </si>
  <si>
    <t>Stephen Banham</t>
  </si>
  <si>
    <t xml:space="preserve">Banham          </t>
  </si>
  <si>
    <t>300 4th Street</t>
  </si>
  <si>
    <t>Lynden, WA  98264-0650</t>
  </si>
  <si>
    <t xml:space="preserve">City of Mabton                                    </t>
  </si>
  <si>
    <t>MABTON</t>
  </si>
  <si>
    <t>walt.bratton@co.yakima.wa.us</t>
  </si>
  <si>
    <t>Walt Bratton</t>
  </si>
  <si>
    <t>Bratton</t>
  </si>
  <si>
    <t>Post Office Box 655</t>
  </si>
  <si>
    <t>Mabton, WA  98935-0655</t>
  </si>
  <si>
    <t xml:space="preserve">Town of Malden                                    </t>
  </si>
  <si>
    <t>MALDEN</t>
  </si>
  <si>
    <t>town_of_malden@yahoo.com</t>
  </si>
  <si>
    <t>C.E. Ted Maxwell</t>
  </si>
  <si>
    <t>Maxwell</t>
  </si>
  <si>
    <t>Post Office Box 248</t>
  </si>
  <si>
    <t>Malden, WA  99149-0248</t>
  </si>
  <si>
    <t xml:space="preserve">Town of Mansfield                                 </t>
  </si>
  <si>
    <t>MANSFIELD</t>
  </si>
  <si>
    <t>mansfield@nwi.net</t>
  </si>
  <si>
    <t>Tom Snell</t>
  </si>
  <si>
    <t xml:space="preserve">Snell                    </t>
  </si>
  <si>
    <t>Mansfield, WA  98830-0218</t>
  </si>
  <si>
    <t xml:space="preserve">Town of Marcus                                    </t>
  </si>
  <si>
    <t>MARCUS</t>
  </si>
  <si>
    <t>town.marcus1@gmail.com</t>
  </si>
  <si>
    <t>Fran Bolt</t>
  </si>
  <si>
    <t xml:space="preserve">Bolt                     </t>
  </si>
  <si>
    <t>Post Office Box 98</t>
  </si>
  <si>
    <t>Marcus, WA  99151-0098</t>
  </si>
  <si>
    <t xml:space="preserve">Town of Mattawa                                   </t>
  </si>
  <si>
    <t>MATTAWA</t>
  </si>
  <si>
    <t>robin@cityofmattawa.com</t>
  </si>
  <si>
    <t>Scott Hyndman</t>
  </si>
  <si>
    <t xml:space="preserve">Hyndman              </t>
  </si>
  <si>
    <t>Post Office Box 965</t>
  </si>
  <si>
    <t>Mattawa, WA  99349-0954</t>
  </si>
  <si>
    <t xml:space="preserve">City of McCleary                                  </t>
  </si>
  <si>
    <t>MCCLEARY</t>
  </si>
  <si>
    <t>wendyc@cityofmccleary.com</t>
  </si>
  <si>
    <t>Gary Dent</t>
  </si>
  <si>
    <t>Dent</t>
  </si>
  <si>
    <t>100 South 3rd St</t>
  </si>
  <si>
    <t>McCleary, WA  98557-9652</t>
  </si>
  <si>
    <t xml:space="preserve">City of Medical Lake                              </t>
  </si>
  <si>
    <t>MEDICAL LAKE</t>
  </si>
  <si>
    <t>dross@medical-lake.org</t>
  </si>
  <si>
    <t>Doug Ross</t>
  </si>
  <si>
    <t xml:space="preserve">Ross                     </t>
  </si>
  <si>
    <t>Post Office Box 369</t>
  </si>
  <si>
    <t>Medical Lake, WA  99022-0369</t>
  </si>
  <si>
    <t xml:space="preserve">City of Medina                                    </t>
  </si>
  <si>
    <t>MEDINA</t>
  </si>
  <si>
    <t>jwillis@medina-wa.gov</t>
  </si>
  <si>
    <t>Joe Willis, Sr.</t>
  </si>
  <si>
    <t>Willis</t>
  </si>
  <si>
    <t>PO Box 144</t>
  </si>
  <si>
    <t>Medina, WA  98039-0144</t>
  </si>
  <si>
    <t xml:space="preserve">City of Mesa                                      </t>
  </si>
  <si>
    <t>MESA</t>
  </si>
  <si>
    <t>cityclerkmesa@centurytel.net</t>
  </si>
  <si>
    <t>David M. Ferguson</t>
  </si>
  <si>
    <t xml:space="preserve">Ferguson               </t>
  </si>
  <si>
    <t>Post Office Box 146</t>
  </si>
  <si>
    <t>Mesa, WA  99343-0146</t>
  </si>
  <si>
    <t xml:space="preserve">Town of Metaline                                  </t>
  </si>
  <si>
    <t>METALINE</t>
  </si>
  <si>
    <t>metalineclerk@potc.net</t>
  </si>
  <si>
    <t>Pete Daggett</t>
  </si>
  <si>
    <t>Daggett</t>
  </si>
  <si>
    <t>Post Office Box 85</t>
  </si>
  <si>
    <t>Metaline, WA  99152-0085</t>
  </si>
  <si>
    <t xml:space="preserve">Town of Metaline Falls                            </t>
  </si>
  <si>
    <t>METALINE FALLS</t>
  </si>
  <si>
    <t>metfalls@potc.net</t>
  </si>
  <si>
    <t>Tara Leininger</t>
  </si>
  <si>
    <t>Leininger</t>
  </si>
  <si>
    <t>Post Office Box 277</t>
  </si>
  <si>
    <t>Metaline Falls, WA  99153-0277</t>
  </si>
  <si>
    <t xml:space="preserve">City of Millwood                                  </t>
  </si>
  <si>
    <t>MILLWOOD</t>
  </si>
  <si>
    <t>publicworks@millwoodwa.us</t>
  </si>
  <si>
    <t>Paul Allen</t>
  </si>
  <si>
    <t>Allen</t>
  </si>
  <si>
    <t>East 9103 Frederick</t>
  </si>
  <si>
    <t>Spokane, WA  99206-4399</t>
  </si>
  <si>
    <t xml:space="preserve">City of Milton                                    </t>
  </si>
  <si>
    <t>MILTON</t>
  </si>
  <si>
    <t>lneal@cityofmilton.net</t>
  </si>
  <si>
    <t>Letticia Neal</t>
  </si>
  <si>
    <t>Neal</t>
  </si>
  <si>
    <t>1000 Laurel Street</t>
  </si>
  <si>
    <t>Milton, WA  98354-8850</t>
  </si>
  <si>
    <t xml:space="preserve">City of Monroe                                    </t>
  </si>
  <si>
    <t>MONROE</t>
  </si>
  <si>
    <t>jguion@monroewa.gov</t>
  </si>
  <si>
    <t>Jammi Guion</t>
  </si>
  <si>
    <t>Guion</t>
  </si>
  <si>
    <t>Construction Document Coordinator</t>
  </si>
  <si>
    <t>806 West Main</t>
  </si>
  <si>
    <t>Monroe, WA  98272-2125</t>
  </si>
  <si>
    <t xml:space="preserve">City of Montesano                                 </t>
  </si>
  <si>
    <t>MONTESANO</t>
  </si>
  <si>
    <t>rhoward@montesano.us</t>
  </si>
  <si>
    <t>Rocky Howard</t>
  </si>
  <si>
    <t xml:space="preserve">Howard                  </t>
  </si>
  <si>
    <t>112 North Main Street</t>
  </si>
  <si>
    <t>Montesano, WA  98563</t>
  </si>
  <si>
    <t xml:space="preserve">City of Morton                                    </t>
  </si>
  <si>
    <t>MORTON</t>
  </si>
  <si>
    <t>cclerk@visitmorton.com</t>
  </si>
  <si>
    <t>Tamara Clevenger</t>
  </si>
  <si>
    <t>Clevenger</t>
  </si>
  <si>
    <t>City Clerk</t>
  </si>
  <si>
    <t>Post Office Box 1089</t>
  </si>
  <si>
    <t>Morton, WA  98356-1089</t>
  </si>
  <si>
    <t xml:space="preserve">City of Mossyrock                                 </t>
  </si>
  <si>
    <t>MOSSYROCK</t>
  </si>
  <si>
    <t>cityofmossyrock@tds.net</t>
  </si>
  <si>
    <t>Tom Meade</t>
  </si>
  <si>
    <t>Meade</t>
  </si>
  <si>
    <t>Post Office Box 96</t>
  </si>
  <si>
    <t>Mossyrock, WA  98564-0096</t>
  </si>
  <si>
    <t xml:space="preserve">City of Mountlake Terrace                         </t>
  </si>
  <si>
    <t>MOUNTLAKE TERRACE</t>
  </si>
  <si>
    <t>wvanry@ci.mlt.wa.us</t>
  </si>
  <si>
    <t>Curt Brees</t>
  </si>
  <si>
    <t>Brees</t>
  </si>
  <si>
    <t>6100 219th Street SW, Suite 200</t>
  </si>
  <si>
    <t>Mountlake Terrace, WA  98043-2222</t>
  </si>
  <si>
    <t xml:space="preserve">City of Moxee                                     </t>
  </si>
  <si>
    <t>MOXEE</t>
  </si>
  <si>
    <t>byronadams@charter.net</t>
  </si>
  <si>
    <t>Byron Adams</t>
  </si>
  <si>
    <t xml:space="preserve">Adams                    </t>
  </si>
  <si>
    <t>Public Works Supervisor</t>
  </si>
  <si>
    <t>Post Office Box 249</t>
  </si>
  <si>
    <t>Moxee, WA  98936-0249</t>
  </si>
  <si>
    <t xml:space="preserve">Town of Naches                                    </t>
  </si>
  <si>
    <t>NACHES</t>
  </si>
  <si>
    <t>jeff.ranger@co.yakima.wa.us</t>
  </si>
  <si>
    <t>Jeff Ranger</t>
  </si>
  <si>
    <t>Ranger</t>
  </si>
  <si>
    <t>Post Office Box 95</t>
  </si>
  <si>
    <t>Naches, WA  98937-0095</t>
  </si>
  <si>
    <t xml:space="preserve">City of Napavine                                  </t>
  </si>
  <si>
    <t>NAPAVINE</t>
  </si>
  <si>
    <t>sashley@cityofnapavine.com</t>
  </si>
  <si>
    <t>Steve Ashley</t>
  </si>
  <si>
    <t>Ashley</t>
  </si>
  <si>
    <t>Director of Public Works &amp; Community Development</t>
  </si>
  <si>
    <t>Post Office Box 810</t>
  </si>
  <si>
    <t>Napavine, WA  98565-0810</t>
  </si>
  <si>
    <t xml:space="preserve">Town of Nespelem                                  </t>
  </si>
  <si>
    <t>NESPELEM</t>
  </si>
  <si>
    <t>townofnespelem@centurylink.net</t>
  </si>
  <si>
    <t>Brian Nanamkin</t>
  </si>
  <si>
    <t>Nanamkin</t>
  </si>
  <si>
    <t>Post Office Box 240</t>
  </si>
  <si>
    <t>Nespelem, WA  99155-0240</t>
  </si>
  <si>
    <t xml:space="preserve">City of Newcastle                                 </t>
  </si>
  <si>
    <t>NEWCASTLE</t>
  </si>
  <si>
    <t>jeffb@ci.newcastle.wa.us</t>
  </si>
  <si>
    <t>Jeff Brauns</t>
  </si>
  <si>
    <t>Brauns</t>
  </si>
  <si>
    <t>12835 Newcastle Way, Suite 200</t>
  </si>
  <si>
    <t>Newcastle, WA  98056-1316</t>
  </si>
  <si>
    <t xml:space="preserve">City of Newport                                   </t>
  </si>
  <si>
    <t>NEWPORT</t>
  </si>
  <si>
    <t>cityofnewport@newport-wa.org</t>
  </si>
  <si>
    <t>Ray King</t>
  </si>
  <si>
    <t xml:space="preserve">King               </t>
  </si>
  <si>
    <t>200 South Washington Ave</t>
  </si>
  <si>
    <t>Newport, WA  99156-9670</t>
  </si>
  <si>
    <t xml:space="preserve">City of Nooksack                                  </t>
  </si>
  <si>
    <t>NOOKSACK</t>
  </si>
  <si>
    <t>bob@cityofnooksack.com</t>
  </si>
  <si>
    <t>Bob Skillman</t>
  </si>
  <si>
    <t xml:space="preserve">Skillman                </t>
  </si>
  <si>
    <t>103 W Madison St</t>
  </si>
  <si>
    <t>Nooksack, WA  98276</t>
  </si>
  <si>
    <t xml:space="preserve">City of Normandy Park                             </t>
  </si>
  <si>
    <t>NORMANDY PARK</t>
  </si>
  <si>
    <t>maryannez@ci.normandy-park.wa.us</t>
  </si>
  <si>
    <t>Susan West</t>
  </si>
  <si>
    <t>West</t>
  </si>
  <si>
    <t>801 SW 174th Street</t>
  </si>
  <si>
    <t>Normandy Park, WA  98166</t>
  </si>
  <si>
    <t xml:space="preserve">City of North Bend                                </t>
  </si>
  <si>
    <t>NORTH BEND</t>
  </si>
  <si>
    <t>mrigos@northbendwa.gov</t>
  </si>
  <si>
    <t>Mark Rigos</t>
  </si>
  <si>
    <t>Rigos</t>
  </si>
  <si>
    <t>Post Office Box 896</t>
  </si>
  <si>
    <t>North Bend, WA  98045-0896</t>
  </si>
  <si>
    <t xml:space="preserve">City of North Bonneville                          </t>
  </si>
  <si>
    <t>NORTH BONNEVILLE</t>
  </si>
  <si>
    <t>info@northbonneville.net</t>
  </si>
  <si>
    <t>Steve Hasson</t>
  </si>
  <si>
    <t>Hasson</t>
  </si>
  <si>
    <t>Post Office Box 7</t>
  </si>
  <si>
    <t>North Bonneville, WA  98648-0007</t>
  </si>
  <si>
    <t xml:space="preserve">Town of Northport                                 </t>
  </si>
  <si>
    <t>NORTHPORT</t>
  </si>
  <si>
    <t>townofnorthport@plix.com</t>
  </si>
  <si>
    <t>Mike Lamb</t>
  </si>
  <si>
    <t>Lamb</t>
  </si>
  <si>
    <t>Post Office Box 177</t>
  </si>
  <si>
    <t>Northport, WA  99157-0177</t>
  </si>
  <si>
    <t xml:space="preserve">City of Oak Harbor                                </t>
  </si>
  <si>
    <t>OAK HARBOR</t>
  </si>
  <si>
    <t>crosen@oakharbor.org</t>
  </si>
  <si>
    <t>Cathy Rosen</t>
  </si>
  <si>
    <t xml:space="preserve">Rosen        </t>
  </si>
  <si>
    <t>865 SE Barrington Drive</t>
  </si>
  <si>
    <t>Oak Harbor, WA  98277-3280</t>
  </si>
  <si>
    <t xml:space="preserve">Town of Oakesdale                                 </t>
  </si>
  <si>
    <t>OAKESDALE</t>
  </si>
  <si>
    <t>townofoakesdale@msn.com</t>
  </si>
  <si>
    <t>Dennis Palmer</t>
  </si>
  <si>
    <t>Palmer</t>
  </si>
  <si>
    <t>Post Office Box 246</t>
  </si>
  <si>
    <t>Oakesdale, WA  99158-0246</t>
  </si>
  <si>
    <t xml:space="preserve">City of Oakville                                  </t>
  </si>
  <si>
    <t>OAKVILLE</t>
  </si>
  <si>
    <t>oakvillecityhall@comcast.net</t>
  </si>
  <si>
    <t>Thomas Sims</t>
  </si>
  <si>
    <t>Sims</t>
  </si>
  <si>
    <t>Post Office Box D</t>
  </si>
  <si>
    <t>Oakville, WA  98568-0078</t>
  </si>
  <si>
    <t xml:space="preserve">City of Ocean Shores                              </t>
  </si>
  <si>
    <t>OCEAN SHORES</t>
  </si>
  <si>
    <t>kroberts@osgov.com</t>
  </si>
  <si>
    <t>Karla R. Roberts</t>
  </si>
  <si>
    <t>Roberts</t>
  </si>
  <si>
    <t>Public Works Tech Assistant</t>
  </si>
  <si>
    <t>Post Office Box 909</t>
  </si>
  <si>
    <t>Ocean Shores, WA  98569-0909</t>
  </si>
  <si>
    <t xml:space="preserve">Town of Odessa                                    </t>
  </si>
  <si>
    <t>ODESSA</t>
  </si>
  <si>
    <t>clerk@odessaoffice.com</t>
  </si>
  <si>
    <t>Doug Plinski</t>
  </si>
  <si>
    <t>Plinski</t>
  </si>
  <si>
    <t>Odessa, WA  99159-0218</t>
  </si>
  <si>
    <t xml:space="preserve">City of Okanogan                                  </t>
  </si>
  <si>
    <t>OKANOGAN</t>
  </si>
  <si>
    <t>okanogandpw@ncidata.com</t>
  </si>
  <si>
    <t>Jon Culp</t>
  </si>
  <si>
    <t>Culp</t>
  </si>
  <si>
    <t>Post Office Box 752</t>
  </si>
  <si>
    <t>Okanogan, WA  98840-0752</t>
  </si>
  <si>
    <t xml:space="preserve">City of Omak                                      </t>
  </si>
  <si>
    <t>OMAK</t>
  </si>
  <si>
    <t>rmalone@omakcity.com</t>
  </si>
  <si>
    <t>Ralph Malone</t>
  </si>
  <si>
    <t>Malone</t>
  </si>
  <si>
    <t>Post Office Box 72</t>
  </si>
  <si>
    <t>Omak, WA  98841-0072</t>
  </si>
  <si>
    <t xml:space="preserve">City of Oroville                                  </t>
  </si>
  <si>
    <t>OROVILLE</t>
  </si>
  <si>
    <t>joann.oroville@nvinet.com</t>
  </si>
  <si>
    <t>Chuck Spieth</t>
  </si>
  <si>
    <t>Spieth</t>
  </si>
  <si>
    <t>Post Office Box 2200</t>
  </si>
  <si>
    <t>Oroville, WA  98844-2200</t>
  </si>
  <si>
    <t xml:space="preserve">City of Orting                                    </t>
  </si>
  <si>
    <t>ORTING</t>
  </si>
  <si>
    <t>mbethune@cityoforting.org</t>
  </si>
  <si>
    <t>Mark Bethune</t>
  </si>
  <si>
    <t>Bethune</t>
  </si>
  <si>
    <t>Post Office Box 489</t>
  </si>
  <si>
    <t>Orting, WA  98360-0489</t>
  </si>
  <si>
    <t xml:space="preserve">City of Othello                                   </t>
  </si>
  <si>
    <t>OTHELLO</t>
  </si>
  <si>
    <t>dkudrna@othellowa.gov</t>
  </si>
  <si>
    <t>Shawn Logan</t>
  </si>
  <si>
    <t>Logan</t>
  </si>
  <si>
    <t>500 East Main Street</t>
  </si>
  <si>
    <t>Othello, WA  99344-1149</t>
  </si>
  <si>
    <t xml:space="preserve">City of Pacific                                   </t>
  </si>
  <si>
    <t>PACIFIC</t>
  </si>
  <si>
    <t>lguier@ci.pacific.wa.us</t>
  </si>
  <si>
    <t>Leanne Guier</t>
  </si>
  <si>
    <t>Guier</t>
  </si>
  <si>
    <t>100 3rd Avenue SE</t>
  </si>
  <si>
    <t>Pacific, WA  98047</t>
  </si>
  <si>
    <t xml:space="preserve">City of Palouse                                   </t>
  </si>
  <si>
    <t>PALOUSE</t>
  </si>
  <si>
    <t>cityclerk@palouse.com</t>
  </si>
  <si>
    <t>Dwayne Griffin</t>
  </si>
  <si>
    <t>Griffin</t>
  </si>
  <si>
    <t>Palouse, WA  99161-0248</t>
  </si>
  <si>
    <t xml:space="preserve">City of Pateros                                   </t>
  </si>
  <si>
    <t>PATEROS</t>
  </si>
  <si>
    <t>pateros@swift-stream.com</t>
  </si>
  <si>
    <t>George Brady</t>
  </si>
  <si>
    <t>Brady</t>
  </si>
  <si>
    <t>Post Office Box 8</t>
  </si>
  <si>
    <t>Pateros, WA  98846-0008</t>
  </si>
  <si>
    <t xml:space="preserve">Town of Pe Ell                                    </t>
  </si>
  <si>
    <t>PE ELL</t>
  </si>
  <si>
    <t>peellclerk@centurytel.net</t>
  </si>
  <si>
    <t>Lonnie Willey</t>
  </si>
  <si>
    <t xml:space="preserve">Willey              </t>
  </si>
  <si>
    <t>Pe Ell, WA  98572-0215</t>
  </si>
  <si>
    <t xml:space="preserve">City of Pomeroy                                   </t>
  </si>
  <si>
    <t>POMEROY</t>
  </si>
  <si>
    <t>clerk1@pomeroy-wa.com</t>
  </si>
  <si>
    <t>G. Paul Miller</t>
  </si>
  <si>
    <t>Pomeroy, WA  99347-0370</t>
  </si>
  <si>
    <t xml:space="preserve">City of Port Angeles                              </t>
  </si>
  <si>
    <t>PORT ANGELES</t>
  </si>
  <si>
    <t>jmahlum@cityofpa.us</t>
  </si>
  <si>
    <t>Craig Fulton</t>
  </si>
  <si>
    <t xml:space="preserve">Fulton            </t>
  </si>
  <si>
    <t>Post Office Box 1150</t>
  </si>
  <si>
    <t>Port Angeles, WA  98362-0217</t>
  </si>
  <si>
    <t xml:space="preserve">City of Port Orchard                              </t>
  </si>
  <si>
    <t>PORT ORCHARD</t>
  </si>
  <si>
    <t>Mdorsey@cityofportorchard.us</t>
  </si>
  <si>
    <t>Mark Dorsey</t>
  </si>
  <si>
    <t xml:space="preserve">Dorsey             </t>
  </si>
  <si>
    <t>216 Prospect Street</t>
  </si>
  <si>
    <t>Port Orchard, WA  98366-5304</t>
  </si>
  <si>
    <t xml:space="preserve">City of Port Townsend                             </t>
  </si>
  <si>
    <t>PORT TOWNSEND</t>
  </si>
  <si>
    <t>kclow@cityofpt.us</t>
  </si>
  <si>
    <t>Kenneth Clow</t>
  </si>
  <si>
    <t xml:space="preserve">Clow                     </t>
  </si>
  <si>
    <t>250 Madison Street  Suite 2R</t>
  </si>
  <si>
    <t>Port Townsend, WA  98368</t>
  </si>
  <si>
    <t xml:space="preserve">City of Poulsbo                                   </t>
  </si>
  <si>
    <t>POULSBO</t>
  </si>
  <si>
    <t>akasiniak@cityofpoulsbo.com</t>
  </si>
  <si>
    <t>Andrzej Kasiniak</t>
  </si>
  <si>
    <t>Kasiniak</t>
  </si>
  <si>
    <t>200 NE Moe St</t>
  </si>
  <si>
    <t>Poulsbo, WA  98370</t>
  </si>
  <si>
    <t xml:space="preserve">Town of Prescott                                  </t>
  </si>
  <si>
    <t>PRESCOTT</t>
  </si>
  <si>
    <t>jillborup@my180.net</t>
  </si>
  <si>
    <t>Steve Heimbigner</t>
  </si>
  <si>
    <t xml:space="preserve">Heimbigner  </t>
  </si>
  <si>
    <t>Post Office Box 27</t>
  </si>
  <si>
    <t>Prescott, WA  99348-0027</t>
  </si>
  <si>
    <t xml:space="preserve">City of Prosser                                   </t>
  </si>
  <si>
    <t>PROSSER</t>
  </si>
  <si>
    <t>publicworks@cityofprosser.com</t>
  </si>
  <si>
    <t>L. J. DaCorsi</t>
  </si>
  <si>
    <t xml:space="preserve">DaCorsi                  </t>
  </si>
  <si>
    <t>601 Seventh Street</t>
  </si>
  <si>
    <t>Prosser, WA  99350-0271</t>
  </si>
  <si>
    <t xml:space="preserve">City of Pullman                                   </t>
  </si>
  <si>
    <t>PULLMAN</t>
  </si>
  <si>
    <t>kevin.gardes@pullman-wa.gov</t>
  </si>
  <si>
    <t>Kevin Gardes</t>
  </si>
  <si>
    <t>Gardes</t>
  </si>
  <si>
    <t>325 SE Paradise Street</t>
  </si>
  <si>
    <t>Pullman, WA  99163-0249</t>
  </si>
  <si>
    <t xml:space="preserve">City of Quincy                                    </t>
  </si>
  <si>
    <t>QUINCY</t>
  </si>
  <si>
    <t>abelino@quincywashington.us</t>
  </si>
  <si>
    <t>Ariel C. Belino</t>
  </si>
  <si>
    <t>Belino</t>
  </si>
  <si>
    <t>Post Office Box 338</t>
  </si>
  <si>
    <t>Quincy, WA  98848-0338</t>
  </si>
  <si>
    <t xml:space="preserve">Town of Rainier                                   </t>
  </si>
  <si>
    <t>RAINIER</t>
  </si>
  <si>
    <t>rainier@ywave.com</t>
  </si>
  <si>
    <t>Charmayne Garrison</t>
  </si>
  <si>
    <t>Garrison</t>
  </si>
  <si>
    <t>Rainier, WA  98576-0258</t>
  </si>
  <si>
    <t xml:space="preserve">City of Raymond                                   </t>
  </si>
  <si>
    <t>RAYMOND</t>
  </si>
  <si>
    <t>deanparsons@willapabay.org</t>
  </si>
  <si>
    <t>M. Dean Parsons</t>
  </si>
  <si>
    <t>Parsons</t>
  </si>
  <si>
    <t>300 First Street</t>
  </si>
  <si>
    <t>Raymond, WA  98577-2406</t>
  </si>
  <si>
    <t xml:space="preserve">Town of Reardan                                   </t>
  </si>
  <si>
    <t>REARDAN</t>
  </si>
  <si>
    <t>townofreardan@gmail.com</t>
  </si>
  <si>
    <t>Bruce Johnson</t>
  </si>
  <si>
    <t xml:space="preserve">Johnson                     </t>
  </si>
  <si>
    <t>Administrative Assistant</t>
  </si>
  <si>
    <t>Reardan, WA  99029-0228</t>
  </si>
  <si>
    <t xml:space="preserve">City of Republic                                  </t>
  </si>
  <si>
    <t>REPUBLIC</t>
  </si>
  <si>
    <t>rcouncil@rcabletv.com</t>
  </si>
  <si>
    <t>Jim Burnside</t>
  </si>
  <si>
    <t xml:space="preserve">Burnside      </t>
  </si>
  <si>
    <t>Post Office Box 331</t>
  </si>
  <si>
    <t>Republic, WA  99166-0331</t>
  </si>
  <si>
    <t xml:space="preserve">City of Ridgefield                                </t>
  </si>
  <si>
    <t>RIDGEFIELD</t>
  </si>
  <si>
    <t>bryan.kast@ci.ridgefield.wa.us</t>
  </si>
  <si>
    <t>Bryan Kast</t>
  </si>
  <si>
    <t>Kast</t>
  </si>
  <si>
    <t>Post Office Box 608</t>
  </si>
  <si>
    <t>Ridgefield, WA  98642-0608</t>
  </si>
  <si>
    <t xml:space="preserve">City of Ritzville                                 </t>
  </si>
  <si>
    <t>RITZVILLE</t>
  </si>
  <si>
    <t>larry.swift@ritzville-wa.us</t>
  </si>
  <si>
    <t>Larry V. Swift</t>
  </si>
  <si>
    <t xml:space="preserve">Swift                    </t>
  </si>
  <si>
    <t>216 E. Main Ave</t>
  </si>
  <si>
    <t>Ritzville, WA 99169</t>
  </si>
  <si>
    <t xml:space="preserve">Town of Riverside                                 </t>
  </si>
  <si>
    <t>RIVERSIDE</t>
  </si>
  <si>
    <t>riversidetownhall@live.com</t>
  </si>
  <si>
    <t>Margie Mefford</t>
  </si>
  <si>
    <t>Mefford</t>
  </si>
  <si>
    <t>Post Office Box 188</t>
  </si>
  <si>
    <t>Riverside, WA  98849-0188</t>
  </si>
  <si>
    <t xml:space="preserve">City of Rock Island                               </t>
  </si>
  <si>
    <t>ROCK ISLAND</t>
  </si>
  <si>
    <t>rockisland@nwi.net</t>
  </si>
  <si>
    <t>Russell Clark</t>
  </si>
  <si>
    <t xml:space="preserve">Clark        </t>
  </si>
  <si>
    <t>Post Office Box 99</t>
  </si>
  <si>
    <t>Rock Island, WA  98850-0099</t>
  </si>
  <si>
    <t xml:space="preserve">Town of Rockford                                  </t>
  </si>
  <si>
    <t>ROCKFORD</t>
  </si>
  <si>
    <t>kimf@rockfordwa.com</t>
  </si>
  <si>
    <t>Steve Meyer</t>
  </si>
  <si>
    <t>Meyer</t>
  </si>
  <si>
    <t>Post Office Box 49</t>
  </si>
  <si>
    <t>Rockford, WA  99030-0049</t>
  </si>
  <si>
    <t xml:space="preserve">Town of Rosalia                                   </t>
  </si>
  <si>
    <t>ROSALIA</t>
  </si>
  <si>
    <t>mayor@townofrosalia.org</t>
  </si>
  <si>
    <t>Nanette Konishi</t>
  </si>
  <si>
    <t>Konishi</t>
  </si>
  <si>
    <t>Rosalia, WA  99170-0277</t>
  </si>
  <si>
    <t xml:space="preserve">City of Roslyn                                    </t>
  </si>
  <si>
    <t>ROSLYN</t>
  </si>
  <si>
    <t>roslyn@inlandnet.com</t>
  </si>
  <si>
    <t>Geoff Scherer</t>
  </si>
  <si>
    <t>Scherer</t>
  </si>
  <si>
    <t>Post Office Box 451</t>
  </si>
  <si>
    <t>Roslyn, WA  98941-0451</t>
  </si>
  <si>
    <t xml:space="preserve">City of Roy                                       </t>
  </si>
  <si>
    <t>ROY</t>
  </si>
  <si>
    <t>roycityhall@cityofroywa.us</t>
  </si>
  <si>
    <t>Karen Yates</t>
  </si>
  <si>
    <t>Yates</t>
  </si>
  <si>
    <t>Post Office Box 700</t>
  </si>
  <si>
    <t>Roy, WA  98580-0700</t>
  </si>
  <si>
    <t xml:space="preserve">City of Royal City                                </t>
  </si>
  <si>
    <t>ROYAL CITY</t>
  </si>
  <si>
    <t>greg@royalcitywa.org</t>
  </si>
  <si>
    <t>Kent Andersen</t>
  </si>
  <si>
    <t>Andersen</t>
  </si>
  <si>
    <t>Post Office Box 1239</t>
  </si>
  <si>
    <t>Royal City, WA  99357-1239</t>
  </si>
  <si>
    <t xml:space="preserve">Town of Ruston                                    </t>
  </si>
  <si>
    <t>RUSTON</t>
  </si>
  <si>
    <t>karmurphy1@comcast.net</t>
  </si>
  <si>
    <t>Bruce Hopkins</t>
  </si>
  <si>
    <t xml:space="preserve">Hopkins            </t>
  </si>
  <si>
    <t>5117 North Winnifred Street</t>
  </si>
  <si>
    <t>Ruston, WA  98407-6512</t>
  </si>
  <si>
    <t xml:space="preserve">City of Sedro Woolley                             </t>
  </si>
  <si>
    <t>SEDRO WOOLLEY</t>
  </si>
  <si>
    <t>manderson@ci.sedro-woolley.wa.us</t>
  </si>
  <si>
    <t>Mark Freiberger</t>
  </si>
  <si>
    <t>Freiberger</t>
  </si>
  <si>
    <t>325 Metcalf St</t>
  </si>
  <si>
    <t>Sedro Woolley, WA  98284</t>
  </si>
  <si>
    <t xml:space="preserve">City of Selah                                     </t>
  </si>
  <si>
    <t>SELAH</t>
  </si>
  <si>
    <t>jhenne@fairpoint.net</t>
  </si>
  <si>
    <t>Joe Henne</t>
  </si>
  <si>
    <t xml:space="preserve">Henne                    </t>
  </si>
  <si>
    <t>222 South Rushmore Rd</t>
  </si>
  <si>
    <t>Selah, WA  98942</t>
  </si>
  <si>
    <t xml:space="preserve">City of Sequim                                    </t>
  </si>
  <si>
    <t>SEQUIM</t>
  </si>
  <si>
    <t>Phaines@ci.sequim.wa.us</t>
  </si>
  <si>
    <t>Paul Haines</t>
  </si>
  <si>
    <t>Haines</t>
  </si>
  <si>
    <t>152 West Cedar Street</t>
  </si>
  <si>
    <t>Sequim, WA  98382-3317</t>
  </si>
  <si>
    <t xml:space="preserve">City of Shelton                                   </t>
  </si>
  <si>
    <t>SHELTON</t>
  </si>
  <si>
    <t>mmichael@ci.shelton.wa.us</t>
  </si>
  <si>
    <t>Michael J. Michael</t>
  </si>
  <si>
    <t xml:space="preserve">Michael            </t>
  </si>
  <si>
    <t>525 W. Cota Street</t>
  </si>
  <si>
    <t>Shelton, WA  98584</t>
  </si>
  <si>
    <t xml:space="preserve">Town of Skykomish                                 </t>
  </si>
  <si>
    <t>SKYKOMISH</t>
  </si>
  <si>
    <t>townofsky@frontier.com</t>
  </si>
  <si>
    <t>Tony Grider</t>
  </si>
  <si>
    <t>Grider</t>
  </si>
  <si>
    <t>Post Office Box 308</t>
  </si>
  <si>
    <t>Skykomish, WA  98288-0308</t>
  </si>
  <si>
    <t xml:space="preserve">City of Snohomish                                 </t>
  </si>
  <si>
    <t>SNOHOMISH</t>
  </si>
  <si>
    <t>schuller@snohomishwa.gov</t>
  </si>
  <si>
    <t>Steve Schuller</t>
  </si>
  <si>
    <t xml:space="preserve">Schuller                  </t>
  </si>
  <si>
    <t>116 Union Avenue</t>
  </si>
  <si>
    <t>Snohomish, WA  98290-2943</t>
  </si>
  <si>
    <t xml:space="preserve">City of Snoqualmie                                </t>
  </si>
  <si>
    <t>SNOQUALMIE</t>
  </si>
  <si>
    <t>dmarcinko@ci.snoqualmie.wa.us</t>
  </si>
  <si>
    <t>Daniel J. Marcinko</t>
  </si>
  <si>
    <t xml:space="preserve">Marcinko             </t>
  </si>
  <si>
    <t>Parks &amp; Public Works Director</t>
  </si>
  <si>
    <t>Post Office Box 987</t>
  </si>
  <si>
    <t>Snoqualmie, WA  98065</t>
  </si>
  <si>
    <t xml:space="preserve">City of Soap Lake                                 </t>
  </si>
  <si>
    <t>SOAP LAKE</t>
  </si>
  <si>
    <t>sladmin@smwireless.net</t>
  </si>
  <si>
    <t>Raymond Gravelle</t>
  </si>
  <si>
    <t xml:space="preserve">Gravelle                </t>
  </si>
  <si>
    <t>Post Office Box 1270</t>
  </si>
  <si>
    <t>Soap Lake, WA  98851-1270</t>
  </si>
  <si>
    <t xml:space="preserve">City of South Bend                                </t>
  </si>
  <si>
    <t>SOUTH BEND</t>
  </si>
  <si>
    <t>julie.struck@southbend-wa.gov</t>
  </si>
  <si>
    <t>Julie Struck</t>
  </si>
  <si>
    <t>Struck</t>
  </si>
  <si>
    <t>PO Box 9</t>
  </si>
  <si>
    <t>South Bend, WA  98586</t>
  </si>
  <si>
    <t xml:space="preserve">Town of South Cle Elum                            </t>
  </si>
  <si>
    <t>SOUTH CLE ELUM</t>
  </si>
  <si>
    <t>southce@gmail.com</t>
  </si>
  <si>
    <t>Scott MacKenzie</t>
  </si>
  <si>
    <t xml:space="preserve">MacKenzie                   </t>
  </si>
  <si>
    <t>Superintendent</t>
  </si>
  <si>
    <t>Post Office Box 160</t>
  </si>
  <si>
    <t>South Cle Elum, WA  98943-0160</t>
  </si>
  <si>
    <t xml:space="preserve">Town of South Prairie                             </t>
  </si>
  <si>
    <t>SOUTH PRAIRIE</t>
  </si>
  <si>
    <t>south_prairie@yahoo.com</t>
  </si>
  <si>
    <t>Anthony Caldwell</t>
  </si>
  <si>
    <t>Caldwell</t>
  </si>
  <si>
    <t>PO Box 870</t>
  </si>
  <si>
    <t>South Prairie, WA  98385</t>
  </si>
  <si>
    <t xml:space="preserve">City of Spangle                                   </t>
  </si>
  <si>
    <t>SPANGLE</t>
  </si>
  <si>
    <t>townofspangle@centurytel.net</t>
  </si>
  <si>
    <t>Ralph Sunwold</t>
  </si>
  <si>
    <t>Sunwold</t>
  </si>
  <si>
    <t>Post Office Box 147</t>
  </si>
  <si>
    <t>Spangle, WA  99031-0147</t>
  </si>
  <si>
    <t xml:space="preserve">City of Sprague                                   </t>
  </si>
  <si>
    <t>SPRAGUE</t>
  </si>
  <si>
    <t>cityhall@sprague-wa.us</t>
  </si>
  <si>
    <t>Gerald Stephens</t>
  </si>
  <si>
    <t>Stephens</t>
  </si>
  <si>
    <t>Post Office Box 264</t>
  </si>
  <si>
    <t>Sprague, WA  99032-0264</t>
  </si>
  <si>
    <t xml:space="preserve">Town of Springdale                                </t>
  </si>
  <si>
    <t>SPRINGDALE</t>
  </si>
  <si>
    <t>springdale.townhall@gmail.com</t>
  </si>
  <si>
    <t>James Sullivan</t>
  </si>
  <si>
    <t>Sullivan</t>
  </si>
  <si>
    <t>Post Office Box 220</t>
  </si>
  <si>
    <t>Springdale, WA  99173-0220</t>
  </si>
  <si>
    <t xml:space="preserve">Town of St. John                                  </t>
  </si>
  <si>
    <t>ST. JOHN</t>
  </si>
  <si>
    <t>stjohn@stjohncable.com</t>
  </si>
  <si>
    <t>K. B. Trunkey</t>
  </si>
  <si>
    <t>Trunkey</t>
  </si>
  <si>
    <t>Post Office Box 298</t>
  </si>
  <si>
    <t>St. John, WA  99171-0298</t>
  </si>
  <si>
    <t xml:space="preserve">City of Stanwood                                  </t>
  </si>
  <si>
    <t>STANWOOD</t>
  </si>
  <si>
    <t>kevin@ci.stanwood.wa.us</t>
  </si>
  <si>
    <t>Kevin Hushagen</t>
  </si>
  <si>
    <t>Hushagen</t>
  </si>
  <si>
    <t>10220  270th Street NW</t>
  </si>
  <si>
    <t>Stanwood, WA  98292-8022</t>
  </si>
  <si>
    <t xml:space="preserve">Town of Starbuck                                  </t>
  </si>
  <si>
    <t>STARBUCK</t>
  </si>
  <si>
    <t>townofstarbuck@bmi.net</t>
  </si>
  <si>
    <t>Darcy Linklater</t>
  </si>
  <si>
    <t xml:space="preserve">Linklater               </t>
  </si>
  <si>
    <t>Post Office Box 276</t>
  </si>
  <si>
    <t>Starbuck, WA  99359-0276</t>
  </si>
  <si>
    <t xml:space="preserve">Town of Steilacoom                                </t>
  </si>
  <si>
    <t>STEILACOOM</t>
  </si>
  <si>
    <t>mark.burlingame@ci.steilacoom.wa.us</t>
  </si>
  <si>
    <t>Paul Loveless</t>
  </si>
  <si>
    <t xml:space="preserve">Loveless              </t>
  </si>
  <si>
    <t>1030 Roe Street</t>
  </si>
  <si>
    <t>Steilacoom, WA  98388-4010</t>
  </si>
  <si>
    <t xml:space="preserve">City of Stevenson                                 </t>
  </si>
  <si>
    <t>STEVENSON</t>
  </si>
  <si>
    <t>nick@ci.stevenson.wa.us</t>
  </si>
  <si>
    <t>Nick Hogan</t>
  </si>
  <si>
    <t>Hogan</t>
  </si>
  <si>
    <t>Post Office Box 371</t>
  </si>
  <si>
    <t>Stevenson, WA  98648-0371</t>
  </si>
  <si>
    <t xml:space="preserve">City of Sultan                                    </t>
  </si>
  <si>
    <t>SULTAN</t>
  </si>
  <si>
    <t>carolyn.eslick@ci.sultan.wa.us</t>
  </si>
  <si>
    <t>Carolyn Eslick</t>
  </si>
  <si>
    <t xml:space="preserve">Eslick                  </t>
  </si>
  <si>
    <t>Post Office Box 1199</t>
  </si>
  <si>
    <t>Sultan, WA  98294-1199</t>
  </si>
  <si>
    <t xml:space="preserve">City of Sumas                                     </t>
  </si>
  <si>
    <t>SUMAS</t>
  </si>
  <si>
    <t>rfadden@cityofsumas.com</t>
  </si>
  <si>
    <t>Bob Bromley</t>
  </si>
  <si>
    <t xml:space="preserve">Bromley             </t>
  </si>
  <si>
    <t>Post Office Box 9</t>
  </si>
  <si>
    <t>Sumas, WA  98295-0009</t>
  </si>
  <si>
    <t xml:space="preserve">City of Sumner                                    </t>
  </si>
  <si>
    <t>SUMNER</t>
  </si>
  <si>
    <t>billp@ci.sumner.wa.us</t>
  </si>
  <si>
    <t>Bill Pugh</t>
  </si>
  <si>
    <t xml:space="preserve">Pugh             </t>
  </si>
  <si>
    <t>1104 Maple Street</t>
  </si>
  <si>
    <t>Sumner, WA  98390-1423</t>
  </si>
  <si>
    <t xml:space="preserve">City of Sunnyside                                 </t>
  </si>
  <si>
    <t>SUNNYSIDE</t>
  </si>
  <si>
    <t>publicworks@ci.sunnyside.wa.us</t>
  </si>
  <si>
    <t>Shane Fisher</t>
  </si>
  <si>
    <t>Fisher</t>
  </si>
  <si>
    <t>818 East Edison Ave</t>
  </si>
  <si>
    <t>Sunnyside, WA  98944-2206</t>
  </si>
  <si>
    <t xml:space="preserve">City of Tekoa                                     </t>
  </si>
  <si>
    <t>TEKOA</t>
  </si>
  <si>
    <t>tekoaclerk@gmail.com</t>
  </si>
  <si>
    <t>John Jaeger</t>
  </si>
  <si>
    <t>Jaeger</t>
  </si>
  <si>
    <t>Post Office Box 927</t>
  </si>
  <si>
    <t>Tekoa, WA  99033-0927</t>
  </si>
  <si>
    <t xml:space="preserve">City of Tenino                                    </t>
  </si>
  <si>
    <t>TENINO</t>
  </si>
  <si>
    <t>tenino@ci.tenino.wa.us</t>
  </si>
  <si>
    <t>Dave Dafoe</t>
  </si>
  <si>
    <t xml:space="preserve">Dafoe                    </t>
  </si>
  <si>
    <t>Post Office Box 4019</t>
  </si>
  <si>
    <t>Tenino, WA  98589-4019</t>
  </si>
  <si>
    <t xml:space="preserve">Town of Tieton                                    </t>
  </si>
  <si>
    <t>TIETON</t>
  </si>
  <si>
    <t>shtieton@centurytel.net</t>
  </si>
  <si>
    <t>Stanley Hall</t>
  </si>
  <si>
    <t>Hall</t>
  </si>
  <si>
    <t>Post Office Box 357</t>
  </si>
  <si>
    <t>Tieton, WA  98947-0357</t>
  </si>
  <si>
    <t xml:space="preserve">City of Toledo                                    </t>
  </si>
  <si>
    <t>TOLEDO</t>
  </si>
  <si>
    <t>cityoftoledo@toledotel.com</t>
  </si>
  <si>
    <t>Jerry Pratt</t>
  </si>
  <si>
    <t xml:space="preserve">Pratt                    </t>
  </si>
  <si>
    <t>Post Office Box 236</t>
  </si>
  <si>
    <t>Toledo, WA  98591-0236</t>
  </si>
  <si>
    <t xml:space="preserve">City of Tonasket                                  </t>
  </si>
  <si>
    <t>TONASKET</t>
  </si>
  <si>
    <t>tonasket@nvinet.com</t>
  </si>
  <si>
    <t>Patrick Plumb</t>
  </si>
  <si>
    <t>Plumb</t>
  </si>
  <si>
    <t>Post Office Box 487</t>
  </si>
  <si>
    <t>Tonasket, WA  98855-0487</t>
  </si>
  <si>
    <t xml:space="preserve">City of Toppenish                                 </t>
  </si>
  <si>
    <t>TOPPENISH</t>
  </si>
  <si>
    <t>lhoyt@cityoftoppenish.us</t>
  </si>
  <si>
    <t>Lance Hoyt</t>
  </si>
  <si>
    <t xml:space="preserve">Hoyt             </t>
  </si>
  <si>
    <t>21 West First Avenue</t>
  </si>
  <si>
    <t>Toppenish, WA  98948-1524</t>
  </si>
  <si>
    <t xml:space="preserve">Town of Twisp                                     </t>
  </si>
  <si>
    <t>TWISP</t>
  </si>
  <si>
    <t>clerktreasurer@townoftwisp.com</t>
  </si>
  <si>
    <t>Jackie Moriarty</t>
  </si>
  <si>
    <t>Moriarty</t>
  </si>
  <si>
    <t>Post Office Box 278</t>
  </si>
  <si>
    <t>Twisp, WA  98856-0278</t>
  </si>
  <si>
    <t xml:space="preserve">City of Union Gap                                 </t>
  </si>
  <si>
    <t>UNION GAP</t>
  </si>
  <si>
    <t>ugpwdirector@cityofuniongap.com</t>
  </si>
  <si>
    <t>Dennis Henne</t>
  </si>
  <si>
    <t>Post Office Box 3008</t>
  </si>
  <si>
    <t>Union Gap, WA  98903-0008</t>
  </si>
  <si>
    <t xml:space="preserve">Town of Uniontown                                 </t>
  </si>
  <si>
    <t>UNIONTOWN</t>
  </si>
  <si>
    <t>utown@inlandnet.com</t>
  </si>
  <si>
    <t>David Jacobs</t>
  </si>
  <si>
    <t>Jacobs</t>
  </si>
  <si>
    <t>Post Office Box 87</t>
  </si>
  <si>
    <t>Uniontown, WA  99179-0087</t>
  </si>
  <si>
    <t xml:space="preserve">City of Vader                                     </t>
  </si>
  <si>
    <t>VADER</t>
  </si>
  <si>
    <t>vadercity@centurylink.net</t>
  </si>
  <si>
    <t>Ken Smith</t>
  </si>
  <si>
    <t>Smith</t>
  </si>
  <si>
    <t>Post Office Box 189</t>
  </si>
  <si>
    <t>Vader, WA  98593-0189</t>
  </si>
  <si>
    <t xml:space="preserve">City of Waitsburg                                 </t>
  </si>
  <si>
    <t>WAITSBURG</t>
  </si>
  <si>
    <t>rjhinch@gotvc.net</t>
  </si>
  <si>
    <t>Randy Hinchliffe</t>
  </si>
  <si>
    <t>Hinchliffe</t>
  </si>
  <si>
    <t>Post Office Box 35</t>
  </si>
  <si>
    <t>Waitsburg, WA  99361-0035</t>
  </si>
  <si>
    <t xml:space="preserve">City of Wapato                                    </t>
  </si>
  <si>
    <t>WAPATO</t>
  </si>
  <si>
    <t>mwang@wapato-city.org</t>
  </si>
  <si>
    <t>Menglou Wang</t>
  </si>
  <si>
    <t>Wang</t>
  </si>
  <si>
    <t>205 East 3rd Street</t>
  </si>
  <si>
    <t>Wapato, WA  98951-1326</t>
  </si>
  <si>
    <t xml:space="preserve">City of Warden                                    </t>
  </si>
  <si>
    <t>WARDEN</t>
  </si>
  <si>
    <t>kshuler@cityofwarden.org</t>
  </si>
  <si>
    <t>Tony Massa</t>
  </si>
  <si>
    <t>Massa</t>
  </si>
  <si>
    <t>121 S Main St</t>
  </si>
  <si>
    <t>Warden, WA  98857-9651</t>
  </si>
  <si>
    <t xml:space="preserve">City of Washougal                                 </t>
  </si>
  <si>
    <t>WASHOUGAL</t>
  </si>
  <si>
    <t>tevers@ci.washougal.wa.us</t>
  </si>
  <si>
    <t>Trevor Evers</t>
  </si>
  <si>
    <t>Evers</t>
  </si>
  <si>
    <t>1701 C Street</t>
  </si>
  <si>
    <t>Washougal, WA  98671-2333</t>
  </si>
  <si>
    <t xml:space="preserve">Town of Washtucna                                 </t>
  </si>
  <si>
    <t>WASHTUCNA</t>
  </si>
  <si>
    <t>clerk@washtucna.com</t>
  </si>
  <si>
    <t>Syd Sullivan</t>
  </si>
  <si>
    <t xml:space="preserve">Sullivan         </t>
  </si>
  <si>
    <t>165 S Main St</t>
  </si>
  <si>
    <t>Washtucna, WA  99371</t>
  </si>
  <si>
    <t xml:space="preserve">Town of Waterville                                </t>
  </si>
  <si>
    <t>WATERVILLE</t>
  </si>
  <si>
    <t>waterville@nwi.net</t>
  </si>
  <si>
    <t>Royal DeVaney</t>
  </si>
  <si>
    <t xml:space="preserve">DeVaney                  </t>
  </si>
  <si>
    <t>Post Office Box 580</t>
  </si>
  <si>
    <t>Waterville, WA  98858-0580</t>
  </si>
  <si>
    <t xml:space="preserve">Town of Waverly                                   </t>
  </si>
  <si>
    <t>WAVERLY</t>
  </si>
  <si>
    <t>waverlytown@palousenet.com</t>
  </si>
  <si>
    <t>William Tensfeld</t>
  </si>
  <si>
    <t xml:space="preserve">Tensfeld                </t>
  </si>
  <si>
    <t>Post Office Box 37</t>
  </si>
  <si>
    <t>Waverly, WA  99039-0037</t>
  </si>
  <si>
    <t xml:space="preserve">City of West Richland                             </t>
  </si>
  <si>
    <t>WEST RICHLAND</t>
  </si>
  <si>
    <t>roscoe@westrichland.org</t>
  </si>
  <si>
    <t>Roscoe C. Slade III</t>
  </si>
  <si>
    <t>Slade</t>
  </si>
  <si>
    <t>3801 Van Giesen St</t>
  </si>
  <si>
    <t>West Richland, WA  99353-5033</t>
  </si>
  <si>
    <t xml:space="preserve">City of Westport                                  </t>
  </si>
  <si>
    <t>WESTPORT</t>
  </si>
  <si>
    <t>mayorbruce@ci.westport.wa.us</t>
  </si>
  <si>
    <t>Michael Bruce</t>
  </si>
  <si>
    <t>Bruce</t>
  </si>
  <si>
    <t>Post Office Box 505</t>
  </si>
  <si>
    <t>Westport, WA  98595-0505</t>
  </si>
  <si>
    <t xml:space="preserve">City of White Salmon                              </t>
  </si>
  <si>
    <t>WHITE SALMON</t>
  </si>
  <si>
    <t>patm@ci.white-salmon.wa.us</t>
  </si>
  <si>
    <t>Patrick Munyan, Jr</t>
  </si>
  <si>
    <t>Munyan</t>
  </si>
  <si>
    <t>Public Works Director/City Administrator</t>
  </si>
  <si>
    <t>Post Office Box 2139</t>
  </si>
  <si>
    <t>White Salmon, WA  98672-2139</t>
  </si>
  <si>
    <t xml:space="preserve">Town of Wilbur                                    </t>
  </si>
  <si>
    <t>WILBUR</t>
  </si>
  <si>
    <t>tow@wilburwa.com</t>
  </si>
  <si>
    <t>Robert "Bob" Wyborney</t>
  </si>
  <si>
    <t>Wyborney</t>
  </si>
  <si>
    <t>Post Office Box 214</t>
  </si>
  <si>
    <t>Wilbur, WA  99185-0214</t>
  </si>
  <si>
    <t xml:space="preserve">Town of Wilkeson                                  </t>
  </si>
  <si>
    <t>WILKESON</t>
  </si>
  <si>
    <t>mayor@townofwilkeson.com</t>
  </si>
  <si>
    <t>Robert Walker</t>
  </si>
  <si>
    <t>Walker</t>
  </si>
  <si>
    <t>Post Office Box 89</t>
  </si>
  <si>
    <t>Wilkeson, WA  98396-0089</t>
  </si>
  <si>
    <t xml:space="preserve">Town of Wilson Creek                              </t>
  </si>
  <si>
    <t>WILSON CREEK</t>
  </si>
  <si>
    <t>townofwc@odessaoffice.com</t>
  </si>
  <si>
    <t>Kathy Bohnet</t>
  </si>
  <si>
    <t xml:space="preserve">Bohnet                   </t>
  </si>
  <si>
    <t>Post Office Box 162</t>
  </si>
  <si>
    <t>Wilson Creek, WA  98860-0162</t>
  </si>
  <si>
    <t xml:space="preserve">City of Winlock                                   </t>
  </si>
  <si>
    <t>WINLOCK</t>
  </si>
  <si>
    <t>wincity@toledotel.com</t>
  </si>
  <si>
    <t>Lonnie Dowell</t>
  </si>
  <si>
    <t>Dowell</t>
  </si>
  <si>
    <t>Post Office Box 777</t>
  </si>
  <si>
    <t>Winlock, WA  98596-0777</t>
  </si>
  <si>
    <t xml:space="preserve">Town of Winthrop                                  </t>
  </si>
  <si>
    <t>WINTHROP</t>
  </si>
  <si>
    <t>winthropclerk@townofwinthrop.com</t>
  </si>
  <si>
    <t>Sue Langdalen</t>
  </si>
  <si>
    <t>Langdalen</t>
  </si>
  <si>
    <t>Post Office Box 459</t>
  </si>
  <si>
    <t>Winthrop, WA  98862-0459</t>
  </si>
  <si>
    <t xml:space="preserve">City of Woodland                                  </t>
  </si>
  <si>
    <t>WOODLAND</t>
  </si>
  <si>
    <t>rippm@ci.woodland.wa.us</t>
  </si>
  <si>
    <t>Bart Stepp</t>
  </si>
  <si>
    <t>Stepp</t>
  </si>
  <si>
    <t>Woodland, WA  98674-0100</t>
  </si>
  <si>
    <t xml:space="preserve">City of Woodway                                   </t>
  </si>
  <si>
    <t>WOODWAY</t>
  </si>
  <si>
    <t>publicworks@townofwoodway.com</t>
  </si>
  <si>
    <t>Terrance R. Bryant, Jr.</t>
  </si>
  <si>
    <t xml:space="preserve">Bryant                </t>
  </si>
  <si>
    <t>23920 113th Place West</t>
  </si>
  <si>
    <t>Woodway, WA  98020-5205</t>
  </si>
  <si>
    <t xml:space="preserve">Town of Yacolt                                    </t>
  </si>
  <si>
    <t>YACOLT</t>
  </si>
  <si>
    <t>townofyacolt@centurytel.net</t>
  </si>
  <si>
    <t>Cindy Marbut</t>
  </si>
  <si>
    <t>Marbut</t>
  </si>
  <si>
    <t>Yacolt, WA  98675-0160</t>
  </si>
  <si>
    <t xml:space="preserve">Town of Yarrow Point                              </t>
  </si>
  <si>
    <t>YARROW POINT</t>
  </si>
  <si>
    <t>sschroeder@ci.yarrow-point.wa.us</t>
  </si>
  <si>
    <t>Town Engineer</t>
  </si>
  <si>
    <t>4030 95th Avenue NE</t>
  </si>
  <si>
    <t>Yarrow Point, WA  98004-1358</t>
  </si>
  <si>
    <t xml:space="preserve">City of Yelm                                      </t>
  </si>
  <si>
    <t>YELM</t>
  </si>
  <si>
    <t>ryanj@ci.yelm.wa.us</t>
  </si>
  <si>
    <t>Ryan Johnstone</t>
  </si>
  <si>
    <t xml:space="preserve">Johnstone        </t>
  </si>
  <si>
    <t xml:space="preserve">901 Rhoton Rd. </t>
  </si>
  <si>
    <t>Yelm, WA  98597</t>
  </si>
  <si>
    <t xml:space="preserve">City of Zillah                                    </t>
  </si>
  <si>
    <t>ZILLAH</t>
  </si>
  <si>
    <t>sbounds@cityofzillah.us</t>
  </si>
  <si>
    <t>Gary Clark</t>
  </si>
  <si>
    <t xml:space="preserve">Clark                </t>
  </si>
  <si>
    <t>Post Office Box 475</t>
  </si>
  <si>
    <t>Zillah, WA  98953-0475</t>
  </si>
  <si>
    <t>Describe how the proposal generates savings for your city</t>
  </si>
  <si>
    <r>
      <rPr>
        <b/>
        <sz val="9"/>
        <color indexed="56"/>
        <rFont val="Tahoma"/>
        <family val="2"/>
      </rPr>
      <t>Proposal Tab</t>
    </r>
    <r>
      <rPr>
        <sz val="9"/>
        <color indexed="56"/>
        <rFont val="Tahoma"/>
        <family val="2"/>
      </rPr>
      <t xml:space="preserve">
- Enter information in unlocked cells
- Complete the Owner tabs before printing the Proposal form
</t>
    </r>
    <r>
      <rPr>
        <b/>
        <sz val="9"/>
        <color indexed="56"/>
        <rFont val="Tahoma"/>
        <family val="2"/>
      </rPr>
      <t>Owner Tab(s)</t>
    </r>
    <r>
      <rPr>
        <sz val="9"/>
        <color indexed="56"/>
        <rFont val="Tahoma"/>
        <family val="2"/>
      </rPr>
      <t xml:space="preserve">
- Complete an Owner tab for each streetlight owner
- Enter the Existing Lighting Inventory and Proposed Conversions for each owner
</t>
    </r>
    <r>
      <rPr>
        <b/>
        <sz val="9"/>
        <color indexed="56"/>
        <rFont val="Tahoma"/>
        <family val="2"/>
      </rPr>
      <t>Submit Proposal Package</t>
    </r>
    <r>
      <rPr>
        <sz val="9"/>
        <color indexed="56"/>
        <rFont val="Tahoma"/>
        <family val="2"/>
      </rPr>
      <t xml:space="preserve">
- Print the completed Owner tabs
- Print and sign the completed Proposal form
- Keep a copy of the proposal package for your records
Mail the documents to the </t>
    </r>
    <r>
      <rPr>
        <b/>
        <sz val="9"/>
        <color indexed="56"/>
        <rFont val="Tahoma"/>
        <family val="2"/>
      </rPr>
      <t>TIB Office</t>
    </r>
    <r>
      <rPr>
        <sz val="9"/>
        <color indexed="56"/>
        <rFont val="Tahoma"/>
        <family val="2"/>
      </rPr>
      <t xml:space="preserve"> at </t>
    </r>
    <r>
      <rPr>
        <b/>
        <sz val="9"/>
        <color indexed="56"/>
        <rFont val="Tahoma"/>
        <family val="2"/>
      </rPr>
      <t xml:space="preserve">Post Office Box 40901 </t>
    </r>
    <r>
      <rPr>
        <b/>
        <sz val="9"/>
        <color indexed="56"/>
        <rFont val="Wingdings"/>
        <charset val="2"/>
      </rPr>
      <t>v</t>
    </r>
    <r>
      <rPr>
        <b/>
        <sz val="9"/>
        <color indexed="56"/>
        <rFont val="Tahoma"/>
        <family val="2"/>
      </rPr>
      <t xml:space="preserve"> Olympia, WA 98504-0901 </t>
    </r>
  </si>
  <si>
    <t>Existing</t>
  </si>
  <si>
    <t>Proposed</t>
  </si>
  <si>
    <t>Reduction</t>
  </si>
  <si>
    <t>AGENCY INFORMATION</t>
  </si>
  <si>
    <t>Enter Total Installation Cost</t>
  </si>
  <si>
    <t>Enter justification for not including all streetlights in this LED conversion proposal</t>
  </si>
  <si>
    <r>
      <t xml:space="preserve">PROJECT BENEFITS
</t>
    </r>
    <r>
      <rPr>
        <sz val="9"/>
        <color indexed="56"/>
        <rFont val="Tahoma"/>
        <family val="2"/>
      </rPr>
      <t>Values calculate after entering data on Owner tabs</t>
    </r>
  </si>
  <si>
    <r>
      <t xml:space="preserve">CONVERSION STATUS
</t>
    </r>
    <r>
      <rPr>
        <sz val="9"/>
        <color indexed="56"/>
        <rFont val="Tahoma"/>
        <family val="2"/>
      </rPr>
      <t>Values calculate after entering data on Owner tabs</t>
    </r>
  </si>
  <si>
    <t>Percent of Uncoverted Streetlight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</si>
</sst>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[&lt;=9999999]###\-####;\(###\)\ ###\-####"/>
    <numFmt numFmtId="171" formatCode="&quot;$&quot;#,##0"/>
    <numFmt numFmtId="176" formatCode="[$-409]mmmm\ d\,\ yyyy;@"/>
    <numFmt numFmtId="179" formatCode="_(* #,##0_);_(* \(#,##0\);_(* &quot;-&quot;??_);_(@_)"/>
  </numFmts>
  <fonts count="47" x14ac:knownFonts="1">
    <font>
      <sz val="11"/>
      <name val="Arial"/>
    </font>
    <font>
      <sz val="11"/>
      <name val="Arial"/>
    </font>
    <font>
      <u/>
      <sz val="10"/>
      <color indexed="12"/>
      <name val="Tahoma"/>
      <family val="2"/>
    </font>
    <font>
      <sz val="8"/>
      <name val="Arial"/>
      <family val="2"/>
    </font>
    <font>
      <sz val="11"/>
      <name val="Arial"/>
      <family val="2"/>
    </font>
    <font>
      <sz val="9"/>
      <color indexed="8"/>
      <name val="Tahoma"/>
      <family val="2"/>
    </font>
    <font>
      <sz val="12"/>
      <name val="Verdana"/>
      <family val="2"/>
    </font>
    <font>
      <b/>
      <sz val="12"/>
      <color indexed="10"/>
      <name val="Verdana"/>
      <family val="2"/>
    </font>
    <font>
      <b/>
      <sz val="12"/>
      <name val="Verdana"/>
      <family val="2"/>
    </font>
    <font>
      <b/>
      <sz val="12"/>
      <color indexed="14"/>
      <name val="Verdana"/>
      <family val="2"/>
    </font>
    <font>
      <b/>
      <sz val="12"/>
      <color indexed="14"/>
      <name val="Verdana"/>
      <family val="2"/>
    </font>
    <font>
      <sz val="14"/>
      <name val="Verdana"/>
      <family val="2"/>
    </font>
    <font>
      <sz val="9"/>
      <color indexed="8"/>
      <name val="Verdana"/>
      <family val="2"/>
    </font>
    <font>
      <sz val="10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9"/>
      <color indexed="56"/>
      <name val="Tahoma"/>
      <family val="2"/>
    </font>
    <font>
      <b/>
      <sz val="11"/>
      <name val="Verdana"/>
      <family val="2"/>
    </font>
    <font>
      <b/>
      <sz val="9"/>
      <color indexed="56"/>
      <name val="Tahoma"/>
      <family val="2"/>
    </font>
    <font>
      <b/>
      <sz val="9"/>
      <color indexed="56"/>
      <name val="Wingdings"/>
      <charset val="2"/>
    </font>
    <font>
      <sz val="8"/>
      <color rgb="FF002060"/>
      <name val="Tahoma"/>
      <family val="2"/>
    </font>
    <font>
      <sz val="10"/>
      <color rgb="FF002060"/>
      <name val="Verdana"/>
      <family val="2"/>
    </font>
    <font>
      <sz val="9"/>
      <color rgb="FF002060"/>
      <name val="Tahoma"/>
      <family val="2"/>
    </font>
    <font>
      <sz val="11"/>
      <color rgb="FF9999FF"/>
      <name val="Arial"/>
      <family val="2"/>
    </font>
    <font>
      <sz val="11"/>
      <color theme="0"/>
      <name val="Verdana"/>
      <family val="2"/>
    </font>
    <font>
      <sz val="9"/>
      <color rgb="FF00206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0"/>
      <name val="Verdana"/>
      <family val="2"/>
    </font>
    <font>
      <sz val="11"/>
      <color theme="0"/>
      <name val="Arial"/>
      <family val="2"/>
    </font>
    <font>
      <b/>
      <sz val="12"/>
      <name val="Verdana"/>
      <family val="2"/>
      <scheme val="major"/>
    </font>
    <font>
      <sz val="11"/>
      <color rgb="FF8F8FFF"/>
      <name val="Arial"/>
      <family val="2"/>
    </font>
    <font>
      <sz val="10"/>
      <name val="Verdana"/>
      <family val="2"/>
      <scheme val="major"/>
    </font>
    <font>
      <sz val="11"/>
      <color rgb="FF002060"/>
      <name val="Arial"/>
      <family val="2"/>
    </font>
    <font>
      <b/>
      <sz val="12"/>
      <color rgb="FF002060"/>
      <name val="Verdana"/>
      <family val="2"/>
    </font>
    <font>
      <u/>
      <sz val="10"/>
      <color theme="1"/>
      <name val="Verdana"/>
      <family val="2"/>
      <scheme val="major"/>
    </font>
    <font>
      <sz val="10"/>
      <color rgb="FF002060"/>
      <name val="Tahoma"/>
      <family val="2"/>
    </font>
    <font>
      <u/>
      <sz val="9"/>
      <color rgb="FF002060"/>
      <name val="Tahoma"/>
      <family val="2"/>
    </font>
    <font>
      <u/>
      <sz val="10"/>
      <color rgb="FF002060"/>
      <name val="Verdana"/>
      <family val="2"/>
    </font>
    <font>
      <b/>
      <sz val="9"/>
      <color rgb="FF002060"/>
      <name val="Verdana"/>
      <family val="2"/>
    </font>
    <font>
      <i/>
      <sz val="9"/>
      <color rgb="FF002060"/>
      <name val="Tahoma"/>
      <family val="2"/>
      <scheme val="minor"/>
    </font>
    <font>
      <b/>
      <sz val="10"/>
      <color rgb="FF002060"/>
      <name val="Verdana"/>
      <family val="2"/>
    </font>
    <font>
      <sz val="11"/>
      <color rgb="FF00206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>
        <fgColor indexed="12"/>
        <bgColor rgb="FF9999FF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hair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double">
        <color theme="0" tint="-0.499984740745262"/>
      </left>
      <right style="hair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499984740745262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double">
        <color theme="0" tint="-0.499984740745262"/>
      </right>
      <top style="hair">
        <color theme="0" tint="-0.34998626667073579"/>
      </top>
      <bottom style="thin">
        <color theme="0" tint="-0.34998626667073579"/>
      </bottom>
      <diagonal/>
    </border>
    <border>
      <left style="double">
        <color theme="0" tint="-0.499984740745262"/>
      </left>
      <right style="hair">
        <color theme="0" tint="-0.499984740745262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499984740745262"/>
      </left>
      <right style="double">
        <color theme="0" tint="-0.499984740745262"/>
      </right>
      <top/>
      <bottom style="hair">
        <color theme="0" tint="-0.34998626667073579"/>
      </bottom>
      <diagonal/>
    </border>
    <border>
      <left style="double">
        <color theme="0" tint="-0.499984740745262"/>
      </left>
      <right style="hair">
        <color theme="0" tint="-0.499984740745262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499984740745262"/>
      </left>
      <right style="hair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hair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hair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499984740745262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ouble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ouble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3" borderId="0" xfId="0" applyFill="1" applyProtection="1"/>
    <xf numFmtId="0" fontId="0" fillId="3" borderId="0" xfId="0" applyFill="1" applyProtection="1"/>
    <xf numFmtId="0" fontId="0" fillId="3" borderId="0" xfId="0" applyFill="1" applyProtection="1"/>
    <xf numFmtId="0" fontId="0" fillId="0" borderId="0" xfId="0" applyProtection="1"/>
    <xf numFmtId="0" fontId="5" fillId="0" borderId="0" xfId="0" applyFont="1" applyFill="1" applyBorder="1" applyAlignment="1" applyProtection="1">
      <alignment horizontal="right" wrapText="1"/>
    </xf>
    <xf numFmtId="0" fontId="0" fillId="0" borderId="0" xfId="0" applyAlignment="1" applyProtection="1"/>
    <xf numFmtId="0" fontId="0" fillId="3" borderId="0" xfId="0" applyFill="1" applyProtection="1"/>
    <xf numFmtId="0" fontId="24" fillId="0" borderId="0" xfId="0" applyFont="1" applyBorder="1" applyAlignment="1">
      <alignment horizontal="right" wrapText="1"/>
    </xf>
    <xf numFmtId="0" fontId="25" fillId="0" borderId="0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right" wrapText="1"/>
    </xf>
    <xf numFmtId="0" fontId="0" fillId="3" borderId="0" xfId="0" applyFill="1" applyProtection="1"/>
    <xf numFmtId="0" fontId="26" fillId="0" borderId="0" xfId="0" applyFont="1" applyFill="1" applyBorder="1" applyAlignment="1" applyProtection="1">
      <alignment horizontal="right" wrapText="1"/>
    </xf>
    <xf numFmtId="1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Protection="1"/>
    <xf numFmtId="179" fontId="25" fillId="0" borderId="0" xfId="1" applyNumberFormat="1" applyFont="1" applyFill="1" applyBorder="1" applyAlignment="1" applyProtection="1">
      <alignment vertical="center" wrapText="1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6" fillId="0" borderId="0" xfId="0" applyFont="1" applyFill="1" applyBorder="1" applyAlignment="1" applyProtection="1">
      <alignment wrapText="1"/>
    </xf>
    <xf numFmtId="179" fontId="25" fillId="0" borderId="0" xfId="1" applyNumberFormat="1" applyFont="1" applyFill="1" applyBorder="1" applyAlignment="1" applyProtection="1">
      <alignment horizontal="center" wrapText="1"/>
    </xf>
    <xf numFmtId="0" fontId="29" fillId="0" borderId="0" xfId="0" applyFont="1" applyAlignment="1" applyProtection="1">
      <alignment vertical="top" wrapText="1"/>
    </xf>
    <xf numFmtId="0" fontId="30" fillId="0" borderId="18" xfId="0" applyFont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right" wrapText="1"/>
    </xf>
    <xf numFmtId="0" fontId="0" fillId="3" borderId="0" xfId="0" applyFill="1" applyProtection="1"/>
    <xf numFmtId="179" fontId="26" fillId="0" borderId="0" xfId="1" applyNumberFormat="1" applyFont="1" applyFill="1" applyBorder="1" applyAlignment="1" applyProtection="1">
      <alignment horizontal="right" vertical="center"/>
    </xf>
    <xf numFmtId="0" fontId="0" fillId="0" borderId="0" xfId="0" applyBorder="1"/>
    <xf numFmtId="179" fontId="31" fillId="0" borderId="18" xfId="1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>
      <alignment horizontal="center"/>
    </xf>
    <xf numFmtId="0" fontId="24" fillId="0" borderId="19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 wrapText="1"/>
    </xf>
    <xf numFmtId="171" fontId="31" fillId="0" borderId="18" xfId="2" applyNumberFormat="1" applyFont="1" applyBorder="1" applyAlignment="1">
      <alignment horizontal="center"/>
    </xf>
    <xf numFmtId="0" fontId="4" fillId="0" borderId="0" xfId="0" applyFont="1"/>
    <xf numFmtId="0" fontId="21" fillId="0" borderId="0" xfId="0" applyFont="1" applyBorder="1" applyProtection="1">
      <protection locked="0"/>
    </xf>
    <xf numFmtId="0" fontId="33" fillId="3" borderId="0" xfId="0" applyFont="1" applyFill="1" applyProtection="1"/>
    <xf numFmtId="0" fontId="33" fillId="0" borderId="0" xfId="0" applyFont="1"/>
    <xf numFmtId="0" fontId="0" fillId="3" borderId="0" xfId="0" applyFill="1" applyAlignment="1" applyProtection="1">
      <alignment vertical="center"/>
    </xf>
    <xf numFmtId="0" fontId="34" fillId="3" borderId="0" xfId="0" applyFont="1" applyFill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 vertical="center"/>
      <protection locked="0"/>
    </xf>
    <xf numFmtId="0" fontId="35" fillId="3" borderId="0" xfId="0" applyFont="1" applyFill="1" applyAlignment="1" applyProtection="1">
      <alignment horizontal="right"/>
    </xf>
    <xf numFmtId="0" fontId="35" fillId="3" borderId="0" xfId="0" applyFont="1" applyFill="1" applyAlignment="1" applyProtection="1">
      <alignment vertical="center"/>
    </xf>
    <xf numFmtId="0" fontId="36" fillId="3" borderId="0" xfId="0" applyFont="1" applyFill="1" applyAlignment="1" applyProtection="1">
      <alignment horizontal="left" vertical="center"/>
    </xf>
    <xf numFmtId="0" fontId="0" fillId="3" borderId="0" xfId="0" applyFill="1" applyBorder="1" applyProtection="1"/>
    <xf numFmtId="0" fontId="0" fillId="3" borderId="0" xfId="0" applyFill="1" applyBorder="1" applyAlignment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37" fillId="0" borderId="23" xfId="0" applyFont="1" applyBorder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right" vertical="center"/>
    </xf>
    <xf numFmtId="1" fontId="32" fillId="0" borderId="0" xfId="0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43" fontId="12" fillId="0" borderId="10" xfId="0" applyNumberFormat="1" applyFont="1" applyFill="1" applyBorder="1" applyAlignment="1" applyProtection="1">
      <alignment horizontal="center" vertical="center" shrinkToFit="1"/>
      <protection locked="0"/>
    </xf>
    <xf numFmtId="43" fontId="12" fillId="0" borderId="24" xfId="0" applyNumberFormat="1" applyFont="1" applyFill="1" applyBorder="1" applyAlignment="1" applyProtection="1">
      <alignment horizontal="right" vertical="center" shrinkToFit="1"/>
    </xf>
    <xf numFmtId="43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43" fontId="12" fillId="0" borderId="25" xfId="0" applyNumberFormat="1" applyFont="1" applyFill="1" applyBorder="1" applyAlignment="1" applyProtection="1">
      <alignment horizontal="right" vertical="center" shrinkToFit="1"/>
    </xf>
    <xf numFmtId="43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3" fontId="12" fillId="0" borderId="26" xfId="0" applyNumberFormat="1" applyFont="1" applyFill="1" applyBorder="1" applyAlignment="1" applyProtection="1">
      <alignment horizontal="right" vertical="center" shrinkToFit="1"/>
    </xf>
    <xf numFmtId="0" fontId="8" fillId="3" borderId="0" xfId="0" applyFont="1" applyFill="1" applyAlignment="1" applyProtection="1">
      <alignment horizontal="center" vertical="center"/>
    </xf>
    <xf numFmtId="0" fontId="45" fillId="0" borderId="0" xfId="0" applyFont="1" applyBorder="1" applyAlignment="1" applyProtection="1">
      <alignment horizontal="right" wrapText="1"/>
      <protection locked="0"/>
    </xf>
    <xf numFmtId="0" fontId="6" fillId="0" borderId="31" xfId="0" applyFont="1" applyBorder="1" applyAlignment="1" applyProtection="1">
      <alignment horizontal="left" indent="1"/>
      <protection locked="0"/>
    </xf>
    <xf numFmtId="0" fontId="13" fillId="0" borderId="31" xfId="0" applyFont="1" applyBorder="1" applyAlignment="1" applyProtection="1">
      <alignment horizontal="left" indent="1"/>
      <protection locked="0"/>
    </xf>
    <xf numFmtId="0" fontId="41" fillId="0" borderId="0" xfId="0" applyFont="1" applyFill="1" applyBorder="1" applyAlignment="1" applyProtection="1">
      <alignment vertical="center" wrapText="1"/>
    </xf>
    <xf numFmtId="0" fontId="42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right" wrapText="1"/>
    </xf>
    <xf numFmtId="0" fontId="26" fillId="0" borderId="27" xfId="0" applyFont="1" applyFill="1" applyBorder="1" applyAlignment="1" applyProtection="1">
      <alignment horizontal="center" vertical="center" wrapText="1"/>
    </xf>
    <xf numFmtId="0" fontId="26" fillId="0" borderId="28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25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right" wrapText="1"/>
    </xf>
    <xf numFmtId="0" fontId="26" fillId="0" borderId="0" xfId="0" applyFont="1" applyFill="1" applyBorder="1" applyAlignment="1" applyProtection="1">
      <alignment vertical="center" wrapText="1"/>
    </xf>
    <xf numFmtId="0" fontId="31" fillId="0" borderId="0" xfId="0" applyFont="1" applyAlignment="1" applyProtection="1">
      <alignment horizontal="left" vertical="top" wrapText="1"/>
      <protection locked="0"/>
    </xf>
    <xf numFmtId="0" fontId="0" fillId="3" borderId="0" xfId="0" applyFill="1" applyProtection="1"/>
    <xf numFmtId="0" fontId="44" fillId="0" borderId="27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 applyProtection="1">
      <alignment horizontal="right" wrapText="1"/>
    </xf>
    <xf numFmtId="0" fontId="38" fillId="0" borderId="34" xfId="0" applyFont="1" applyFill="1" applyBorder="1" applyAlignment="1" applyProtection="1">
      <alignment wrapText="1"/>
    </xf>
    <xf numFmtId="0" fontId="25" fillId="0" borderId="34" xfId="0" applyFont="1" applyFill="1" applyBorder="1" applyAlignment="1" applyProtection="1">
      <alignment wrapText="1"/>
    </xf>
    <xf numFmtId="0" fontId="26" fillId="0" borderId="0" xfId="0" applyFont="1" applyFill="1" applyBorder="1" applyAlignment="1" applyProtection="1">
      <alignment wrapText="1"/>
    </xf>
    <xf numFmtId="0" fontId="25" fillId="0" borderId="31" xfId="0" applyFont="1" applyBorder="1" applyAlignment="1" applyProtection="1">
      <alignment horizontal="center"/>
      <protection locked="0"/>
    </xf>
    <xf numFmtId="176" fontId="13" fillId="0" borderId="31" xfId="0" applyNumberFormat="1" applyFont="1" applyBorder="1" applyAlignment="1" applyProtection="1">
      <alignment horizontal="center" shrinkToFit="1"/>
      <protection locked="0"/>
    </xf>
    <xf numFmtId="0" fontId="4" fillId="0" borderId="0" xfId="0" applyFont="1" applyBorder="1" applyAlignment="1">
      <alignment horizontal="left" vertical="top" wrapText="1" indent="6"/>
    </xf>
    <xf numFmtId="0" fontId="0" fillId="0" borderId="0" xfId="0" applyBorder="1" applyAlignment="1">
      <alignment horizontal="left" vertical="top" indent="6"/>
    </xf>
    <xf numFmtId="166" fontId="25" fillId="0" borderId="31" xfId="0" applyNumberFormat="1" applyFont="1" applyBorder="1" applyAlignment="1" applyProtection="1">
      <alignment horizontal="left" indent="1"/>
      <protection locked="0"/>
    </xf>
    <xf numFmtId="0" fontId="26" fillId="0" borderId="0" xfId="0" quotePrefix="1" applyFont="1" applyBorder="1" applyAlignment="1">
      <alignment horizontal="left" vertical="center" wrapText="1"/>
    </xf>
    <xf numFmtId="0" fontId="26" fillId="0" borderId="30" xfId="0" quotePrefix="1" applyFont="1" applyBorder="1" applyAlignment="1">
      <alignment horizontal="left" vertical="center" wrapText="1"/>
    </xf>
    <xf numFmtId="0" fontId="24" fillId="0" borderId="0" xfId="0" applyFont="1" applyBorder="1" applyAlignment="1" applyProtection="1">
      <alignment horizontal="center" vertical="top"/>
    </xf>
    <xf numFmtId="0" fontId="0" fillId="0" borderId="0" xfId="0"/>
    <xf numFmtId="0" fontId="25" fillId="0" borderId="33" xfId="0" applyFont="1" applyBorder="1" applyAlignment="1" applyProtection="1">
      <alignment horizontal="right" vertical="center" wrapText="1" indent="2"/>
      <protection locked="0"/>
    </xf>
    <xf numFmtId="0" fontId="25" fillId="0" borderId="34" xfId="0" applyFont="1" applyBorder="1" applyAlignment="1" applyProtection="1">
      <alignment horizontal="right" vertical="center" wrapText="1" indent="2"/>
      <protection locked="0"/>
    </xf>
    <xf numFmtId="0" fontId="25" fillId="0" borderId="23" xfId="0" applyFont="1" applyBorder="1" applyAlignment="1" applyProtection="1">
      <alignment horizontal="right" vertical="center" wrapText="1" indent="2"/>
      <protection locked="0"/>
    </xf>
    <xf numFmtId="0" fontId="25" fillId="0" borderId="0" xfId="0" applyFont="1" applyBorder="1" applyAlignment="1" applyProtection="1">
      <alignment horizontal="right" vertical="center" wrapText="1" indent="2"/>
      <protection locked="0"/>
    </xf>
    <xf numFmtId="0" fontId="25" fillId="0" borderId="36" xfId="0" applyFont="1" applyBorder="1" applyAlignment="1" applyProtection="1">
      <alignment horizontal="right" vertical="center" wrapText="1" indent="2"/>
      <protection locked="0"/>
    </xf>
    <xf numFmtId="0" fontId="25" fillId="0" borderId="18" xfId="0" applyFont="1" applyBorder="1" applyAlignment="1" applyProtection="1">
      <alignment horizontal="right" vertical="center" wrapText="1" indent="2"/>
      <protection locked="0"/>
    </xf>
    <xf numFmtId="0" fontId="0" fillId="0" borderId="31" xfId="0" applyBorder="1"/>
    <xf numFmtId="0" fontId="24" fillId="2" borderId="0" xfId="0" applyFont="1" applyFill="1" applyAlignment="1" applyProtection="1">
      <alignment horizontal="left" vertical="center" wrapText="1"/>
    </xf>
    <xf numFmtId="3" fontId="13" fillId="0" borderId="34" xfId="1" applyNumberFormat="1" applyFont="1" applyBorder="1" applyAlignment="1" applyProtection="1">
      <alignment horizontal="right" vertical="center" indent="2"/>
      <protection locked="0"/>
    </xf>
    <xf numFmtId="3" fontId="13" fillId="0" borderId="35" xfId="1" applyNumberFormat="1" applyFont="1" applyBorder="1" applyAlignment="1" applyProtection="1">
      <alignment horizontal="right" vertical="center" indent="2"/>
      <protection locked="0"/>
    </xf>
    <xf numFmtId="0" fontId="24" fillId="0" borderId="0" xfId="0" applyFont="1" applyBorder="1" applyAlignment="1">
      <alignment horizontal="center" vertical="top"/>
    </xf>
    <xf numFmtId="0" fontId="43" fillId="0" borderId="0" xfId="0" applyFont="1" applyBorder="1" applyAlignment="1" applyProtection="1">
      <alignment horizontal="right" wrapText="1"/>
    </xf>
    <xf numFmtId="0" fontId="26" fillId="0" borderId="23" xfId="0" quotePrefix="1" applyFont="1" applyBorder="1" applyAlignment="1">
      <alignment horizontal="left" vertical="center" wrapText="1" indent="2"/>
    </xf>
    <xf numFmtId="0" fontId="26" fillId="0" borderId="0" xfId="0" applyFont="1" applyBorder="1" applyAlignment="1">
      <alignment horizontal="left" vertical="center" indent="2"/>
    </xf>
    <xf numFmtId="0" fontId="26" fillId="0" borderId="30" xfId="0" applyFont="1" applyBorder="1" applyAlignment="1">
      <alignment horizontal="left" vertical="center" indent="2"/>
    </xf>
    <xf numFmtId="3" fontId="13" fillId="0" borderId="18" xfId="1" applyNumberFormat="1" applyFont="1" applyBorder="1" applyAlignment="1" applyProtection="1">
      <alignment horizontal="right" vertical="center" indent="2"/>
      <protection locked="0"/>
    </xf>
    <xf numFmtId="3" fontId="13" fillId="0" borderId="32" xfId="1" applyNumberFormat="1" applyFont="1" applyBorder="1" applyAlignment="1" applyProtection="1">
      <alignment horizontal="right" vertical="center" indent="2"/>
      <protection locked="0"/>
    </xf>
    <xf numFmtId="0" fontId="38" fillId="0" borderId="33" xfId="0" applyFont="1" applyBorder="1" applyAlignment="1">
      <alignment vertical="center"/>
    </xf>
    <xf numFmtId="0" fontId="38" fillId="0" borderId="34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26" fillId="0" borderId="23" xfId="0" applyFont="1" applyBorder="1" applyAlignment="1">
      <alignment horizontal="left" indent="2"/>
    </xf>
    <xf numFmtId="0" fontId="26" fillId="0" borderId="0" xfId="0" applyFont="1" applyBorder="1" applyAlignment="1">
      <alignment horizontal="left" indent="2"/>
    </xf>
    <xf numFmtId="0" fontId="26" fillId="0" borderId="30" xfId="0" applyFont="1" applyBorder="1" applyAlignment="1">
      <alignment horizontal="left" indent="2"/>
    </xf>
    <xf numFmtId="3" fontId="18" fillId="0" borderId="28" xfId="0" applyNumberFormat="1" applyFont="1" applyBorder="1" applyAlignment="1" applyProtection="1">
      <alignment horizontal="right" vertical="center" indent="2"/>
      <protection locked="0"/>
    </xf>
    <xf numFmtId="3" fontId="18" fillId="0" borderId="29" xfId="0" applyNumberFormat="1" applyFont="1" applyBorder="1" applyAlignment="1" applyProtection="1">
      <alignment horizontal="right" vertical="center" indent="2"/>
      <protection locked="0"/>
    </xf>
    <xf numFmtId="0" fontId="26" fillId="0" borderId="0" xfId="0" quotePrefix="1" applyFont="1" applyBorder="1" applyAlignment="1" applyProtection="1">
      <alignment horizontal="right" wrapText="1"/>
    </xf>
    <xf numFmtId="0" fontId="26" fillId="0" borderId="29" xfId="0" applyFont="1" applyFill="1" applyBorder="1" applyAlignment="1" applyProtection="1">
      <alignment horizontal="center" vertical="center" wrapText="1"/>
    </xf>
    <xf numFmtId="3" fontId="13" fillId="0" borderId="0" xfId="1" applyNumberFormat="1" applyFont="1" applyBorder="1" applyAlignment="1" applyProtection="1">
      <alignment horizontal="right" vertical="center" indent="2"/>
      <protection locked="0"/>
    </xf>
    <xf numFmtId="3" fontId="13" fillId="0" borderId="30" xfId="1" applyNumberFormat="1" applyFont="1" applyBorder="1" applyAlignment="1" applyProtection="1">
      <alignment horizontal="right" vertical="center" indent="2"/>
      <protection locked="0"/>
    </xf>
    <xf numFmtId="0" fontId="39" fillId="0" borderId="31" xfId="3" applyNumberFormat="1" applyFont="1" applyBorder="1" applyAlignment="1" applyProtection="1">
      <alignment horizontal="left" indent="1"/>
      <protection locked="0"/>
    </xf>
    <xf numFmtId="179" fontId="24" fillId="0" borderId="0" xfId="1" applyNumberFormat="1" applyFont="1" applyFill="1" applyBorder="1" applyAlignment="1" applyProtection="1">
      <alignment horizontal="right" vertical="center"/>
    </xf>
    <xf numFmtId="0" fontId="2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Fill="1" applyBorder="1" applyAlignment="1" applyProtection="1">
      <alignment vertical="center" wrapText="1"/>
    </xf>
    <xf numFmtId="0" fontId="25" fillId="0" borderId="27" xfId="0" applyFont="1" applyBorder="1" applyAlignment="1" applyProtection="1">
      <alignment horizontal="right" vertical="center" wrapText="1" indent="2"/>
      <protection locked="0"/>
    </xf>
    <xf numFmtId="0" fontId="25" fillId="0" borderId="28" xfId="0" applyFont="1" applyBorder="1" applyAlignment="1" applyProtection="1">
      <alignment horizontal="right" vertical="center" wrapText="1" indent="2"/>
      <protection locked="0"/>
    </xf>
    <xf numFmtId="0" fontId="26" fillId="2" borderId="0" xfId="0" applyFont="1" applyFill="1" applyAlignment="1" applyProtection="1">
      <alignment horizontal="justify" vertical="center"/>
    </xf>
    <xf numFmtId="3" fontId="13" fillId="0" borderId="28" xfId="1" applyNumberFormat="1" applyFont="1" applyBorder="1" applyAlignment="1" applyProtection="1">
      <alignment horizontal="right" indent="2"/>
      <protection locked="0"/>
    </xf>
    <xf numFmtId="3" fontId="18" fillId="0" borderId="28" xfId="1" applyNumberFormat="1" applyFont="1" applyBorder="1" applyAlignment="1" applyProtection="1">
      <alignment horizontal="right" indent="2"/>
      <protection locked="0"/>
    </xf>
    <xf numFmtId="37" fontId="19" fillId="0" borderId="28" xfId="0" applyNumberFormat="1" applyFont="1" applyFill="1" applyBorder="1" applyAlignment="1" applyProtection="1">
      <alignment horizontal="right" indent="2"/>
      <protection locked="0"/>
    </xf>
    <xf numFmtId="0" fontId="16" fillId="0" borderId="18" xfId="0" applyFont="1" applyBorder="1" applyAlignment="1">
      <alignment horizontal="center" shrinkToFit="1"/>
    </xf>
    <xf numFmtId="37" fontId="17" fillId="0" borderId="28" xfId="0" applyNumberFormat="1" applyFont="1" applyFill="1" applyBorder="1" applyAlignment="1" applyProtection="1">
      <alignment horizontal="right" indent="2"/>
      <protection locked="0"/>
    </xf>
    <xf numFmtId="0" fontId="26" fillId="0" borderId="18" xfId="0" applyFont="1" applyBorder="1" applyAlignment="1">
      <alignment horizontal="right" wrapText="1"/>
    </xf>
    <xf numFmtId="0" fontId="13" fillId="0" borderId="0" xfId="0" applyFont="1" applyAlignment="1" applyProtection="1">
      <alignment vertical="top" wrapText="1"/>
      <protection locked="0"/>
    </xf>
    <xf numFmtId="0" fontId="46" fillId="0" borderId="27" xfId="0" applyFont="1" applyFill="1" applyBorder="1" applyAlignment="1" applyProtection="1">
      <alignment horizontal="left" vertical="center" indent="1"/>
    </xf>
    <xf numFmtId="0" fontId="46" fillId="0" borderId="28" xfId="0" applyFont="1" applyFill="1" applyBorder="1" applyAlignment="1" applyProtection="1">
      <alignment horizontal="left" vertical="center" indent="1"/>
    </xf>
    <xf numFmtId="0" fontId="46" fillId="0" borderId="38" xfId="0" applyFont="1" applyFill="1" applyBorder="1" applyAlignment="1" applyProtection="1">
      <alignment horizontal="left" vertical="center" inden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4" fillId="0" borderId="0" xfId="0" applyFont="1" applyAlignment="1">
      <alignment horizontal="right" vertical="top"/>
    </xf>
    <xf numFmtId="0" fontId="46" fillId="0" borderId="37" xfId="0" applyFont="1" applyFill="1" applyBorder="1" applyAlignment="1" applyProtection="1">
      <alignment horizontal="left" vertical="center" indent="1"/>
    </xf>
    <xf numFmtId="0" fontId="46" fillId="0" borderId="29" xfId="0" applyFont="1" applyFill="1" applyBorder="1" applyAlignment="1" applyProtection="1">
      <alignment horizontal="left" vertical="center" indent="1"/>
    </xf>
    <xf numFmtId="0" fontId="26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wrapText="1"/>
    </xf>
    <xf numFmtId="0" fontId="6" fillId="0" borderId="18" xfId="0" applyFont="1" applyBorder="1" applyAlignment="1" applyProtection="1">
      <alignment horizontal="left" indent="1"/>
      <protection locked="0"/>
    </xf>
    <xf numFmtId="0" fontId="13" fillId="0" borderId="28" xfId="0" applyFont="1" applyBorder="1" applyAlignment="1" applyProtection="1">
      <alignment horizontal="left" indent="1"/>
      <protection locked="0"/>
    </xf>
    <xf numFmtId="0" fontId="13" fillId="0" borderId="28" xfId="0" applyNumberFormat="1" applyFont="1" applyBorder="1" applyAlignment="1" applyProtection="1">
      <alignment horizontal="left" indent="1"/>
      <protection locked="0"/>
    </xf>
    <xf numFmtId="37" fontId="19" fillId="0" borderId="28" xfId="0" applyNumberFormat="1" applyFont="1" applyFill="1" applyBorder="1" applyAlignment="1" applyProtection="1">
      <alignment horizontal="right" indent="2"/>
    </xf>
    <xf numFmtId="0" fontId="13" fillId="0" borderId="0" xfId="0" applyFont="1" applyAlignment="1" applyProtection="1">
      <alignment horizontal="left" vertical="top" wrapText="1"/>
      <protection locked="0"/>
    </xf>
    <xf numFmtId="0" fontId="16" fillId="0" borderId="18" xfId="0" applyFont="1" applyBorder="1" applyAlignment="1" applyProtection="1">
      <alignment horizontal="center" shrinkToFit="1"/>
    </xf>
    <xf numFmtId="37" fontId="17" fillId="0" borderId="28" xfId="0" applyNumberFormat="1" applyFont="1" applyFill="1" applyBorder="1" applyAlignment="1" applyProtection="1">
      <alignment horizontal="right" indent="2"/>
    </xf>
    <xf numFmtId="0" fontId="16" fillId="0" borderId="28" xfId="0" applyFont="1" applyBorder="1" applyAlignment="1" applyProtection="1">
      <alignment horizontal="center" shrinkToFi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19050</xdr:rowOff>
    </xdr:from>
    <xdr:to>
      <xdr:col>1</xdr:col>
      <xdr:colOff>600075</xdr:colOff>
      <xdr:row>1</xdr:row>
      <xdr:rowOff>533400</xdr:rowOff>
    </xdr:to>
    <xdr:pic>
      <xdr:nvPicPr>
        <xdr:cNvPr id="1428" name="Picture 2" descr="New TIB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285875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1374140</xdr:colOff>
      <xdr:row>0</xdr:row>
      <xdr:rowOff>57150</xdr:rowOff>
    </xdr:from>
    <xdr:to>
      <xdr:col>7</xdr:col>
      <xdr:colOff>144780</xdr:colOff>
      <xdr:row>0</xdr:row>
      <xdr:rowOff>1196314</xdr:rowOff>
    </xdr:to>
    <xdr:sp macro="" textlink="">
      <xdr:nvSpPr>
        <xdr:cNvPr id="1037" name="Text Box 13" descr="Newsprint"/>
        <xdr:cNvSpPr txBox="1">
          <a:spLocks noChangeArrowheads="1"/>
        </xdr:cNvSpPr>
      </xdr:nvSpPr>
      <xdr:spPr bwMode="auto">
        <a:xfrm>
          <a:off x="1374140" y="64770"/>
          <a:ext cx="6154420" cy="1131570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16200000" scaled="1"/>
          <a:tileRect/>
        </a:gradFill>
        <a:ln w="6350">
          <a:solidFill>
            <a:srgbClr val="002060"/>
          </a:solidFill>
          <a:bevel/>
          <a:headEnd/>
          <a:tailEnd/>
        </a:ln>
        <a:effec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Use the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&lt;TAB&gt; 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key to move between fields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Do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NOT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 type commas, hyphens, or dashes when entering numbers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PRINT &amp; SIGN 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completed proposal form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MAIL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 signed proposal &amp; other documentation 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Arial"/>
            </a:rPr>
            <a:t>to the TIB Office at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Arial"/>
            </a:rPr>
            <a:t>Post Office Box 40901 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+mn-ea"/>
              <a:cs typeface="Arial"/>
              <a:sym typeface="Wingdings"/>
            </a:rPr>
            <a:t> Olympia, WA 98504-0901</a:t>
          </a:r>
          <a:endParaRPr lang="en-US" sz="1200" b="1" i="0" u="none" strike="noStrike" baseline="0">
            <a:solidFill>
              <a:schemeClr val="bg1"/>
            </a:solidFill>
            <a:latin typeface="+mn-lt"/>
            <a:cs typeface="Arial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144780</xdr:rowOff>
    </xdr:from>
    <xdr:to>
      <xdr:col>9</xdr:col>
      <xdr:colOff>337191</xdr:colOff>
      <xdr:row>0</xdr:row>
      <xdr:rowOff>838200</xdr:rowOff>
    </xdr:to>
    <xdr:sp macro="" textlink="">
      <xdr:nvSpPr>
        <xdr:cNvPr id="3" name="Text Box 13" descr="Newsprint"/>
        <xdr:cNvSpPr txBox="1">
          <a:spLocks noChangeArrowheads="1"/>
        </xdr:cNvSpPr>
      </xdr:nvSpPr>
      <xdr:spPr bwMode="auto">
        <a:xfrm>
          <a:off x="1592580" y="144780"/>
          <a:ext cx="8519160" cy="693420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16200000" scaled="1"/>
          <a:tileRect/>
        </a:gradFill>
        <a:ln w="6350">
          <a:solidFill>
            <a:srgbClr val="002060"/>
          </a:solidFill>
          <a:bevel/>
          <a:headEnd/>
          <a:tailEnd/>
        </a:ln>
        <a:effec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Use the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&lt;TAB&gt; 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key to move between fields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Do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NOT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 type commas, hyphens, or dashes when entering numbers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Print the completed worksheet and submit with proposal form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144780</xdr:rowOff>
    </xdr:from>
    <xdr:to>
      <xdr:col>9</xdr:col>
      <xdr:colOff>337191</xdr:colOff>
      <xdr:row>0</xdr:row>
      <xdr:rowOff>838200</xdr:rowOff>
    </xdr:to>
    <xdr:sp macro="" textlink="">
      <xdr:nvSpPr>
        <xdr:cNvPr id="2" name="Text Box 13" descr="Newsprint"/>
        <xdr:cNvSpPr txBox="1">
          <a:spLocks noChangeArrowheads="1"/>
        </xdr:cNvSpPr>
      </xdr:nvSpPr>
      <xdr:spPr bwMode="auto">
        <a:xfrm>
          <a:off x="1592580" y="144780"/>
          <a:ext cx="8519160" cy="693420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16200000" scaled="1"/>
          <a:tileRect/>
        </a:gradFill>
        <a:ln w="6350">
          <a:solidFill>
            <a:srgbClr val="002060"/>
          </a:solidFill>
          <a:bevel/>
          <a:headEnd/>
          <a:tailEnd/>
        </a:ln>
        <a:effec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Use the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&lt;TAB&gt; 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key to move between fields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Do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NOT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 type commas, hyphens, or dashes when entering numbers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Print the completed worksheet and submit with proposal form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144780</xdr:rowOff>
    </xdr:from>
    <xdr:to>
      <xdr:col>9</xdr:col>
      <xdr:colOff>337191</xdr:colOff>
      <xdr:row>0</xdr:row>
      <xdr:rowOff>838200</xdr:rowOff>
    </xdr:to>
    <xdr:sp macro="" textlink="">
      <xdr:nvSpPr>
        <xdr:cNvPr id="2" name="Text Box 13" descr="Newsprint"/>
        <xdr:cNvSpPr txBox="1">
          <a:spLocks noChangeArrowheads="1"/>
        </xdr:cNvSpPr>
      </xdr:nvSpPr>
      <xdr:spPr bwMode="auto">
        <a:xfrm>
          <a:off x="1592580" y="144780"/>
          <a:ext cx="8519160" cy="693420"/>
        </a:xfrm>
        <a:prstGeom prst="rect">
          <a:avLst/>
        </a:prstGeom>
        <a:gradFill flip="none" rotWithShape="1">
          <a:gsLst>
            <a:gs pos="0">
              <a:srgbClr val="000000"/>
            </a:gs>
            <a:gs pos="39999">
              <a:srgbClr val="0A128C"/>
            </a:gs>
            <a:gs pos="70000">
              <a:srgbClr val="181CC7"/>
            </a:gs>
            <a:gs pos="88000">
              <a:srgbClr val="7005D4"/>
            </a:gs>
            <a:gs pos="100000">
              <a:srgbClr val="8C3D91"/>
            </a:gs>
          </a:gsLst>
          <a:lin ang="16200000" scaled="1"/>
          <a:tileRect/>
        </a:gradFill>
        <a:ln w="6350">
          <a:solidFill>
            <a:srgbClr val="002060"/>
          </a:solidFill>
          <a:bevel/>
          <a:headEnd/>
          <a:tailEnd/>
        </a:ln>
        <a:effectLst/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Use the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&lt;TAB&gt; 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key to move between fields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Do </a:t>
          </a:r>
          <a:r>
            <a:rPr lang="en-US" sz="1200" b="1" i="0" u="none" strike="noStrike" baseline="0">
              <a:solidFill>
                <a:srgbClr val="FF00FF"/>
              </a:solidFill>
              <a:latin typeface="+mn-lt"/>
              <a:cs typeface="Arial"/>
            </a:rPr>
            <a:t>NOT</a:t>
          </a: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 type commas, hyphens, or dashes when entering numbers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chemeClr val="bg1"/>
              </a:solidFill>
              <a:latin typeface="+mn-lt"/>
              <a:cs typeface="Arial"/>
            </a:rPr>
            <a:t>Print the completed worksheet and submit with proposal form</a:t>
          </a:r>
        </a:p>
      </xdr:txBody>
    </xdr:sp>
    <xdr:clientData fPrintsWithSheet="0"/>
  </xdr:twoCellAnchor>
</xdr:wsDr>
</file>

<file path=xl/queryTables/queryTable1.xml><?xml version="1.0" encoding="utf-8"?>
<queryTable xmlns="http://schemas.openxmlformats.org/spreadsheetml/2006/main" name="Query from TIBPTS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agy_name" tableColumnId="1"/>
      <queryTableField id="2" name="sht_agy_nm" tableColumnId="2"/>
      <queryTableField id="3" name="tib_engr" tableColumnId="3"/>
      <queryTableField id="4" name="tib_phone" tableColumnId="4"/>
      <queryTableField id="5" name="eng_email" tableColumnId="5"/>
      <queryTableField id="6" name="eng_off_ti" tableColumnId="6"/>
      <queryTableField id="7" name="eng_off" tableColumnId="7"/>
      <queryTableField id="8" name="eng_name" tableColumnId="8"/>
      <queryTableField id="9" name="eng_off_ln" tableColumnId="9"/>
      <queryTableField id="10" name="eng_pe" tableColumnId="10"/>
      <queryTableField id="11" name="eng_str" tableColumnId="11"/>
      <queryTableField id="12" name="eng_cstzp" tableColumnId="12"/>
      <queryTableField id="13" name="LED_eligible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TIBPTS" displayName="Table_Query_from_TIBPTS" ref="A2:M232" tableType="queryTable" totalsRowShown="0">
  <autoFilter ref="A2:M232"/>
  <tableColumns count="13">
    <tableColumn id="1" uniqueName="1" name="agy_name" queryTableFieldId="1"/>
    <tableColumn id="2" uniqueName="2" name="sht_agy_nm" queryTableFieldId="2"/>
    <tableColumn id="3" uniqueName="3" name="tib_engr" queryTableFieldId="3"/>
    <tableColumn id="4" uniqueName="4" name="tib_phone" queryTableFieldId="4"/>
    <tableColumn id="5" uniqueName="5" name="eng_email" queryTableFieldId="5"/>
    <tableColumn id="6" uniqueName="6" name="eng_off_ti" queryTableFieldId="6"/>
    <tableColumn id="7" uniqueName="7" name="eng_off" queryTableFieldId="7"/>
    <tableColumn id="8" uniqueName="8" name="eng_name" queryTableFieldId="8"/>
    <tableColumn id="9" uniqueName="9" name="eng_off_ln" queryTableFieldId="9"/>
    <tableColumn id="10" uniqueName="10" name="eng_pe" queryTableFieldId="10"/>
    <tableColumn id="11" uniqueName="11" name="eng_str" queryTableFieldId="11"/>
    <tableColumn id="12" uniqueName="12" name="eng_cstzp" queryTableFieldId="12"/>
    <tableColumn id="13" uniqueName="13" name="LED_eligible" queryTableField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2">
      <a:majorFont>
        <a:latin typeface="Verdan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66"/>
  <sheetViews>
    <sheetView showGridLines="0" tabSelected="1" zoomScaleNormal="100" zoomScaleSheetLayoutView="100" workbookViewId="0">
      <pane ySplit="1" topLeftCell="A2" activePane="bottomLeft" state="frozenSplit"/>
      <selection pane="bottomLeft" activeCell="C9" sqref="C9:G9"/>
    </sheetView>
  </sheetViews>
  <sheetFormatPr defaultRowHeight="14.25" x14ac:dyDescent="0.2"/>
  <cols>
    <col min="1" max="1" width="20.75" style="42" customWidth="1"/>
    <col min="2" max="3" width="9.75" customWidth="1"/>
    <col min="4" max="4" width="25.75" customWidth="1"/>
    <col min="5" max="5" width="9.75" customWidth="1"/>
    <col min="6" max="7" width="10.75" customWidth="1"/>
    <col min="8" max="16" width="25.75" style="64" customWidth="1"/>
    <col min="17" max="31" width="9" style="64"/>
    <col min="32" max="16384" width="9" style="42"/>
  </cols>
  <sheetData>
    <row r="1" spans="1:31" ht="100.15" customHeight="1" x14ac:dyDescent="0.2">
      <c r="A1" s="92"/>
      <c r="B1" s="92"/>
      <c r="C1" s="57" t="str">
        <f>TRIM(C9)</f>
        <v/>
      </c>
      <c r="D1" s="61" t="e">
        <f>VLOOKUP($C$9,AgencyTable!$A$2:$M$232,3,FALSE)</f>
        <v>#N/A</v>
      </c>
      <c r="E1" s="61" t="e">
        <f>VLOOKUP($C$9,AgencyTable!$A$2:$M$232,4,FALSE)</f>
        <v>#N/A</v>
      </c>
      <c r="F1" s="56" t="e">
        <f>LEFT(D1,FIND(" ",D1)-1)&amp;MID(D1,FIND(" ",D1)+1,1)&amp;"@tib.wa.gov"</f>
        <v>#N/A</v>
      </c>
      <c r="G1" s="40"/>
      <c r="H1" s="62"/>
      <c r="I1" s="62"/>
      <c r="J1" s="62"/>
      <c r="K1" s="62"/>
      <c r="L1" s="62"/>
      <c r="M1" s="62"/>
      <c r="N1" s="62"/>
      <c r="O1" s="62"/>
      <c r="P1" s="62"/>
    </row>
    <row r="2" spans="1:31" ht="49.9" customHeight="1" x14ac:dyDescent="0.2">
      <c r="A2" s="62"/>
      <c r="B2" s="102" t="s">
        <v>36</v>
      </c>
      <c r="C2" s="103"/>
      <c r="D2" s="103"/>
      <c r="E2" s="103"/>
      <c r="F2" s="103"/>
      <c r="G2" s="103"/>
      <c r="H2" s="62"/>
      <c r="I2" s="62"/>
      <c r="J2" s="62"/>
      <c r="K2" s="62"/>
      <c r="L2" s="62"/>
      <c r="M2" s="62"/>
      <c r="N2" s="62"/>
      <c r="O2" s="62"/>
      <c r="P2" s="62"/>
    </row>
    <row r="3" spans="1:31" ht="18" customHeight="1" x14ac:dyDescent="0.2">
      <c r="A3" s="62"/>
      <c r="B3" s="126" t="s">
        <v>28</v>
      </c>
      <c r="C3" s="127"/>
      <c r="D3" s="127"/>
      <c r="E3" s="127"/>
      <c r="F3" s="127"/>
      <c r="G3" s="128"/>
      <c r="H3" s="62"/>
      <c r="I3" s="62"/>
      <c r="J3" s="62"/>
      <c r="K3" s="62"/>
      <c r="L3" s="62"/>
      <c r="M3" s="62"/>
      <c r="N3" s="62"/>
      <c r="O3" s="62"/>
      <c r="P3" s="62"/>
    </row>
    <row r="4" spans="1:31" ht="132" customHeight="1" x14ac:dyDescent="0.2">
      <c r="A4" s="62"/>
      <c r="B4" s="121" t="s">
        <v>1694</v>
      </c>
      <c r="C4" s="122"/>
      <c r="D4" s="122"/>
      <c r="E4" s="122"/>
      <c r="F4" s="122"/>
      <c r="G4" s="123"/>
      <c r="H4" s="62"/>
      <c r="I4" s="62"/>
      <c r="J4" s="62"/>
      <c r="K4" s="62"/>
      <c r="L4" s="62"/>
      <c r="M4" s="62"/>
      <c r="N4" s="62"/>
      <c r="O4" s="62"/>
      <c r="P4" s="62"/>
    </row>
    <row r="5" spans="1:31" ht="18" customHeight="1" x14ac:dyDescent="0.2">
      <c r="A5" s="62"/>
      <c r="B5" s="129" t="s">
        <v>25</v>
      </c>
      <c r="C5" s="130"/>
      <c r="D5" s="130"/>
      <c r="E5" s="130"/>
      <c r="F5" s="130"/>
      <c r="G5" s="131"/>
      <c r="H5" s="62"/>
      <c r="I5" s="62"/>
      <c r="J5" s="62"/>
      <c r="K5" s="62"/>
      <c r="L5" s="62"/>
      <c r="M5" s="62"/>
      <c r="N5" s="62"/>
      <c r="O5" s="62"/>
      <c r="P5" s="62"/>
    </row>
    <row r="6" spans="1:31" ht="28.15" customHeight="1" x14ac:dyDescent="0.2">
      <c r="A6" s="62"/>
      <c r="B6" s="66"/>
      <c r="C6" s="105" t="s">
        <v>26</v>
      </c>
      <c r="D6" s="105"/>
      <c r="E6" s="105" t="s">
        <v>27</v>
      </c>
      <c r="F6" s="105"/>
      <c r="G6" s="106"/>
      <c r="H6" s="62"/>
      <c r="I6" s="62"/>
      <c r="J6" s="62"/>
      <c r="K6" s="62"/>
      <c r="L6" s="62"/>
      <c r="M6" s="62"/>
      <c r="N6" s="62"/>
      <c r="O6" s="62"/>
      <c r="P6" s="62"/>
    </row>
    <row r="7" spans="1:31" ht="18" customHeight="1" x14ac:dyDescent="0.2">
      <c r="A7" s="62"/>
      <c r="B7" s="93" t="str">
        <f>IF(agency&lt;&gt;"","If you have questions, contact "&amp;engr&amp;", TIB Engineer at "&amp;ephone&amp;" or "&amp;eemail,"")</f>
        <v/>
      </c>
      <c r="C7" s="94"/>
      <c r="D7" s="94"/>
      <c r="E7" s="94"/>
      <c r="F7" s="94"/>
      <c r="G7" s="95"/>
      <c r="H7" s="62"/>
      <c r="I7" s="62"/>
      <c r="J7" s="62"/>
      <c r="K7" s="62"/>
      <c r="L7" s="62"/>
      <c r="M7" s="62"/>
      <c r="N7" s="62"/>
      <c r="O7" s="62"/>
      <c r="P7" s="62"/>
    </row>
    <row r="8" spans="1:31" ht="24" customHeight="1" x14ac:dyDescent="0.2">
      <c r="A8" s="62"/>
      <c r="B8" s="97" t="s">
        <v>1698</v>
      </c>
      <c r="C8" s="98"/>
      <c r="D8" s="98"/>
      <c r="E8" s="98"/>
      <c r="F8" s="98"/>
      <c r="G8" s="98"/>
      <c r="H8" s="62"/>
      <c r="I8" s="62"/>
      <c r="J8" s="62"/>
      <c r="K8" s="62"/>
      <c r="L8" s="62"/>
      <c r="M8" s="62"/>
      <c r="N8" s="62"/>
      <c r="O8" s="62"/>
      <c r="P8" s="62"/>
    </row>
    <row r="9" spans="1:31" ht="19.899999999999999" customHeight="1" x14ac:dyDescent="0.2">
      <c r="A9" s="62"/>
      <c r="B9" s="8" t="s">
        <v>0</v>
      </c>
      <c r="C9" s="80"/>
      <c r="D9" s="80"/>
      <c r="E9" s="80"/>
      <c r="F9" s="80"/>
      <c r="G9" s="80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31" ht="19.899999999999999" customHeight="1" x14ac:dyDescent="0.2">
      <c r="A10" s="62"/>
      <c r="B10" s="8" t="s">
        <v>1</v>
      </c>
      <c r="C10" s="81" t="str">
        <f>totcost</f>
        <v/>
      </c>
      <c r="D10" s="81"/>
      <c r="E10" s="8" t="s">
        <v>2</v>
      </c>
      <c r="F10" s="104"/>
      <c r="G10" s="104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31" ht="19.899999999999999" customHeight="1" x14ac:dyDescent="0.2">
      <c r="A11" s="62"/>
      <c r="B11" s="8" t="s">
        <v>4</v>
      </c>
      <c r="C11" s="138"/>
      <c r="D11" s="138"/>
      <c r="E11" s="138"/>
      <c r="F11" s="138"/>
      <c r="G11" s="138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31" ht="12" customHeight="1" x14ac:dyDescent="0.2">
      <c r="A12" s="62"/>
      <c r="B12" s="96"/>
      <c r="C12" s="96"/>
      <c r="D12" s="96"/>
      <c r="E12" s="96"/>
      <c r="F12" s="96"/>
      <c r="G12" s="96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31" ht="30" customHeight="1" x14ac:dyDescent="0.2">
      <c r="A13" s="63"/>
      <c r="B13" s="87" t="s">
        <v>1701</v>
      </c>
      <c r="C13" s="88"/>
      <c r="D13" s="88"/>
      <c r="E13" s="88"/>
      <c r="F13" s="88"/>
      <c r="G13" s="88"/>
      <c r="H13" s="63"/>
      <c r="I13" s="63"/>
      <c r="J13" s="63"/>
      <c r="K13" s="63"/>
      <c r="L13" s="63"/>
      <c r="M13" s="63"/>
      <c r="N13" s="63"/>
      <c r="O13" s="63"/>
      <c r="P13" s="63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</row>
    <row r="14" spans="1:31" ht="18" customHeight="1" x14ac:dyDescent="0.2">
      <c r="A14" s="62"/>
      <c r="B14" s="84" t="s">
        <v>39</v>
      </c>
      <c r="C14" s="84"/>
      <c r="D14" s="45" t="str">
        <f>IF((_LED1+_LED2+_LED3)&gt;0,TEXT(_LED1+_LED2+_LED3,"#,##0")&amp;" fixtures","")</f>
        <v/>
      </c>
      <c r="E14" s="84" t="s">
        <v>32</v>
      </c>
      <c r="F14" s="84"/>
      <c r="G14" s="43" t="str">
        <f>IF(SUM(_red1,_red2,_red3)&gt;0,TEXT(SUM(_red1,_red2,_red3),"#,##0"),"")</f>
        <v/>
      </c>
      <c r="H14" s="62"/>
      <c r="I14" s="62"/>
      <c r="J14" s="62"/>
      <c r="K14" s="62"/>
      <c r="L14" s="62"/>
      <c r="M14" s="62"/>
      <c r="N14" s="62"/>
      <c r="O14" s="62"/>
      <c r="P14" s="62"/>
    </row>
    <row r="15" spans="1:31" ht="18" customHeight="1" x14ac:dyDescent="0.2">
      <c r="A15" s="62"/>
      <c r="B15" s="84" t="s">
        <v>40</v>
      </c>
      <c r="C15" s="84"/>
      <c r="D15" s="51" t="str">
        <f>IF(_LED1+_LED2+_LED3&gt;0,totcost/(_LED1+_LED2+_LED3),"")</f>
        <v/>
      </c>
      <c r="E15" s="139" t="s">
        <v>29</v>
      </c>
      <c r="F15" s="139"/>
      <c r="G15" s="43" t="str">
        <f>IF(SUM(_red1,_red2,_red3)&gt;0,TEXT(SUM(_red1,_red2,_red3)/SUM(exist1,exist2,exist3),"0.0%"),"")</f>
        <v/>
      </c>
      <c r="H15" s="62"/>
      <c r="I15" s="62"/>
      <c r="J15" s="62"/>
      <c r="K15" s="62"/>
      <c r="L15" s="62"/>
      <c r="M15" s="62"/>
      <c r="N15" s="62"/>
      <c r="O15" s="62"/>
      <c r="P15" s="62"/>
    </row>
    <row r="16" spans="1:31" ht="18" customHeight="1" x14ac:dyDescent="0.2">
      <c r="A16" s="62"/>
      <c r="B16" s="84" t="s">
        <v>41</v>
      </c>
      <c r="C16" s="84"/>
      <c r="D16" s="51" t="str">
        <f>IF(_LED1+_LED2+_LED3&gt;0,tibcost/(_LED1+_LED2+_LED3),"")</f>
        <v/>
      </c>
      <c r="E16" s="41"/>
      <c r="F16" s="41"/>
      <c r="G16" s="36"/>
      <c r="H16" s="62"/>
      <c r="I16" s="62"/>
      <c r="J16" s="62"/>
      <c r="K16" s="62"/>
      <c r="L16" s="62"/>
      <c r="M16" s="62"/>
      <c r="N16" s="62"/>
      <c r="O16" s="62"/>
      <c r="P16" s="62"/>
    </row>
    <row r="17" spans="1:16" ht="12" customHeight="1" x14ac:dyDescent="0.2">
      <c r="A17" s="62"/>
      <c r="B17" s="99"/>
      <c r="C17" s="99"/>
      <c r="D17" s="99"/>
      <c r="E17" s="99"/>
      <c r="F17" s="99"/>
      <c r="G17" s="99"/>
      <c r="H17" s="62"/>
      <c r="I17" s="62"/>
      <c r="J17" s="62"/>
      <c r="K17" s="62"/>
      <c r="L17" s="62"/>
      <c r="M17" s="62"/>
      <c r="N17" s="62"/>
      <c r="O17" s="62"/>
      <c r="P17" s="62"/>
    </row>
    <row r="18" spans="1:16" ht="12" customHeight="1" x14ac:dyDescent="0.2">
      <c r="A18" s="62"/>
      <c r="B18" s="141" t="s">
        <v>1693</v>
      </c>
      <c r="C18" s="88"/>
      <c r="D18" s="88"/>
      <c r="E18" s="88"/>
      <c r="F18" s="88"/>
      <c r="G18" s="88"/>
      <c r="H18" s="62"/>
      <c r="I18" s="62"/>
      <c r="J18" s="62"/>
      <c r="K18" s="62"/>
      <c r="L18" s="62"/>
      <c r="M18" s="62"/>
      <c r="N18" s="62"/>
      <c r="O18" s="62"/>
      <c r="P18" s="62"/>
    </row>
    <row r="19" spans="1:16" ht="18" customHeight="1" x14ac:dyDescent="0.2">
      <c r="A19" s="62"/>
      <c r="B19" s="82" t="s">
        <v>46</v>
      </c>
      <c r="C19" s="83"/>
      <c r="D19" s="83"/>
      <c r="E19" s="83"/>
      <c r="F19" s="83"/>
      <c r="G19" s="83"/>
      <c r="H19" s="62"/>
      <c r="I19" s="62"/>
      <c r="J19" s="62"/>
      <c r="K19" s="62"/>
      <c r="L19" s="62"/>
      <c r="M19" s="62"/>
      <c r="N19" s="62"/>
      <c r="O19" s="62"/>
      <c r="P19" s="62"/>
    </row>
    <row r="20" spans="1:16" ht="54" customHeight="1" x14ac:dyDescent="0.2">
      <c r="A20" s="62"/>
      <c r="B20" s="91"/>
      <c r="C20" s="91"/>
      <c r="D20" s="91"/>
      <c r="E20" s="91"/>
      <c r="F20" s="91"/>
      <c r="G20" s="91"/>
      <c r="H20" s="62"/>
      <c r="I20" s="62"/>
      <c r="J20" s="62"/>
      <c r="K20" s="62"/>
      <c r="L20" s="62"/>
      <c r="M20" s="62"/>
      <c r="N20" s="62"/>
      <c r="O20" s="62"/>
      <c r="P20" s="62"/>
    </row>
    <row r="21" spans="1:16" ht="18" customHeight="1" x14ac:dyDescent="0.2">
      <c r="A21" s="62"/>
      <c r="B21" s="82" t="s">
        <v>37</v>
      </c>
      <c r="C21" s="83"/>
      <c r="D21" s="83"/>
      <c r="E21" s="83"/>
      <c r="F21" s="83"/>
      <c r="G21" s="83"/>
      <c r="H21" s="62"/>
      <c r="I21" s="62"/>
      <c r="J21" s="62"/>
      <c r="K21" s="62"/>
      <c r="L21" s="62"/>
      <c r="M21" s="62"/>
      <c r="N21" s="62"/>
      <c r="O21" s="62"/>
      <c r="P21" s="62"/>
    </row>
    <row r="22" spans="1:16" ht="54" customHeight="1" x14ac:dyDescent="0.2">
      <c r="A22" s="62"/>
      <c r="B22" s="91"/>
      <c r="C22" s="91"/>
      <c r="D22" s="91"/>
      <c r="E22" s="91"/>
      <c r="F22" s="91"/>
      <c r="G22" s="91"/>
      <c r="H22" s="62"/>
      <c r="I22" s="62"/>
      <c r="J22" s="62"/>
      <c r="K22" s="62"/>
      <c r="L22" s="62"/>
      <c r="M22" s="62"/>
      <c r="N22" s="62"/>
      <c r="O22" s="62"/>
      <c r="P22" s="62"/>
    </row>
    <row r="23" spans="1:16" ht="18" customHeight="1" x14ac:dyDescent="0.2">
      <c r="A23" s="62"/>
      <c r="B23" s="82" t="s">
        <v>38</v>
      </c>
      <c r="C23" s="83"/>
      <c r="D23" s="83"/>
      <c r="E23" s="83"/>
      <c r="F23" s="83"/>
      <c r="G23" s="83"/>
      <c r="H23" s="62"/>
      <c r="I23" s="62"/>
      <c r="J23" s="62"/>
      <c r="K23" s="62"/>
      <c r="L23" s="62"/>
      <c r="M23" s="62"/>
      <c r="N23" s="62"/>
      <c r="O23" s="62"/>
      <c r="P23" s="62"/>
    </row>
    <row r="24" spans="1:16" ht="54" customHeight="1" x14ac:dyDescent="0.2">
      <c r="A24" s="62"/>
      <c r="B24" s="91"/>
      <c r="C24" s="91"/>
      <c r="D24" s="91"/>
      <c r="E24" s="91"/>
      <c r="F24" s="91"/>
      <c r="G24" s="91"/>
      <c r="H24" s="62"/>
      <c r="I24" s="62"/>
      <c r="J24" s="62"/>
      <c r="K24" s="62"/>
      <c r="L24" s="62"/>
      <c r="M24" s="62"/>
      <c r="N24" s="62"/>
      <c r="O24" s="62"/>
      <c r="P24" s="62"/>
    </row>
    <row r="25" spans="1:16" ht="30" customHeight="1" x14ac:dyDescent="0.2">
      <c r="A25" s="62"/>
      <c r="B25" s="87" t="s">
        <v>1702</v>
      </c>
      <c r="C25" s="88"/>
      <c r="D25" s="88"/>
      <c r="E25" s="88"/>
      <c r="F25" s="88"/>
      <c r="G25" s="88"/>
      <c r="H25" s="62"/>
      <c r="I25" s="62"/>
      <c r="J25" s="62"/>
      <c r="K25" s="62"/>
      <c r="L25" s="62"/>
      <c r="M25" s="62"/>
      <c r="N25" s="62"/>
      <c r="O25" s="62"/>
      <c r="P25" s="62"/>
    </row>
    <row r="26" spans="1:16" ht="15" customHeight="1" x14ac:dyDescent="0.2">
      <c r="A26" s="62"/>
      <c r="B26" s="6"/>
      <c r="C26" s="6"/>
      <c r="D26" s="89" t="s">
        <v>50</v>
      </c>
      <c r="E26" s="89"/>
      <c r="F26" s="38" t="str">
        <f>IF(NotLED1&gt;0,IF(SUM(NotLED1,NotLED2,NotLED3)-SUM(_LED1,_LED2,_LED3)&gt;=0,SUM(NotLED1,NotLED2,NotLED3)-SUM(_LED1,_LED2,_LED3)),"")</f>
        <v/>
      </c>
      <c r="G26" s="9"/>
      <c r="H26" s="62"/>
      <c r="I26" s="62"/>
      <c r="J26" s="62"/>
      <c r="K26" s="62"/>
      <c r="L26" s="62"/>
      <c r="M26" s="62"/>
      <c r="N26" s="62"/>
      <c r="O26" s="62"/>
      <c r="P26" s="62"/>
    </row>
    <row r="27" spans="1:16" ht="22.15" customHeight="1" x14ac:dyDescent="0.2">
      <c r="A27" s="62"/>
      <c r="B27" s="6"/>
      <c r="C27" s="6"/>
      <c r="D27" s="89" t="s">
        <v>1703</v>
      </c>
      <c r="E27" s="89"/>
      <c r="F27" s="38" t="str">
        <f>IF(F26&lt;&gt;"",TEXT(F26/SUM(_Qty1,_Qty2,_Qty3),"0.0%"),"")</f>
        <v/>
      </c>
      <c r="G27" s="37"/>
      <c r="H27" s="62"/>
      <c r="I27" s="62"/>
      <c r="J27" s="62"/>
      <c r="K27" s="62"/>
      <c r="L27" s="62"/>
      <c r="M27" s="62"/>
      <c r="N27" s="62"/>
      <c r="O27" s="62"/>
      <c r="P27" s="62"/>
    </row>
    <row r="28" spans="1:16" ht="9" customHeight="1" x14ac:dyDescent="0.2">
      <c r="A28" s="62"/>
      <c r="B28" s="35"/>
      <c r="C28" s="35"/>
      <c r="D28" s="36"/>
      <c r="E28" s="32"/>
      <c r="F28" s="4"/>
      <c r="G28" s="9"/>
      <c r="H28" s="62"/>
      <c r="I28" s="62"/>
      <c r="J28" s="62"/>
      <c r="K28" s="62"/>
      <c r="L28" s="62"/>
      <c r="M28" s="62"/>
      <c r="N28" s="62"/>
      <c r="O28" s="62"/>
      <c r="P28" s="62"/>
    </row>
    <row r="29" spans="1:16" ht="18" customHeight="1" x14ac:dyDescent="0.2">
      <c r="A29" s="62"/>
      <c r="B29" s="90" t="s">
        <v>1700</v>
      </c>
      <c r="C29" s="88"/>
      <c r="D29" s="88"/>
      <c r="E29" s="88"/>
      <c r="F29" s="88"/>
      <c r="G29" s="88"/>
      <c r="H29" s="62"/>
      <c r="I29" s="62"/>
      <c r="J29" s="62"/>
      <c r="K29" s="62"/>
      <c r="L29" s="62"/>
      <c r="M29" s="62"/>
      <c r="N29" s="62"/>
      <c r="O29" s="62"/>
      <c r="P29" s="62"/>
    </row>
    <row r="30" spans="1:16" ht="100.15" customHeight="1" x14ac:dyDescent="0.2">
      <c r="A30" s="62"/>
      <c r="B30" s="91" t="str">
        <f>IF(AND(F26&lt;&gt;"",F26&gt;0)=TRUE,"Enter justification here","All lights converted")</f>
        <v>All lights converted</v>
      </c>
      <c r="C30" s="140"/>
      <c r="D30" s="140"/>
      <c r="E30" s="140"/>
      <c r="F30" s="140"/>
      <c r="G30" s="140"/>
      <c r="H30" s="62"/>
      <c r="I30" s="62"/>
      <c r="J30" s="62"/>
      <c r="K30" s="62"/>
      <c r="L30" s="62"/>
      <c r="M30" s="62"/>
      <c r="N30" s="62"/>
      <c r="O30" s="62"/>
      <c r="P30" s="62"/>
    </row>
    <row r="31" spans="1:16" ht="18" customHeight="1" x14ac:dyDescent="0.2">
      <c r="A31" s="62"/>
      <c r="B31" s="87" t="s">
        <v>22</v>
      </c>
      <c r="C31" s="88"/>
      <c r="D31" s="88"/>
      <c r="E31" s="88"/>
      <c r="F31" s="88"/>
      <c r="G31" s="88"/>
      <c r="H31" s="62"/>
      <c r="I31" s="62"/>
      <c r="J31" s="62"/>
      <c r="K31" s="62"/>
      <c r="L31" s="62"/>
      <c r="M31" s="62"/>
      <c r="N31" s="62"/>
      <c r="O31" s="62"/>
      <c r="P31" s="62"/>
    </row>
    <row r="32" spans="1:16" ht="18" customHeight="1" x14ac:dyDescent="0.2">
      <c r="A32" s="62"/>
      <c r="C32" s="85" t="s">
        <v>30</v>
      </c>
      <c r="D32" s="86"/>
      <c r="E32" s="86" t="s">
        <v>31</v>
      </c>
      <c r="F32" s="135"/>
      <c r="H32" s="62"/>
      <c r="I32" s="62"/>
      <c r="J32" s="62"/>
      <c r="K32" s="62"/>
      <c r="L32" s="62"/>
      <c r="M32" s="62"/>
      <c r="N32" s="62"/>
      <c r="O32" s="62"/>
      <c r="P32" s="62"/>
    </row>
    <row r="33" spans="1:31" ht="22.15" customHeight="1" x14ac:dyDescent="0.2">
      <c r="A33" s="62"/>
      <c r="C33" s="109" t="str">
        <f>IF(Owner1&lt;&gt;"",Owner1,"")</f>
        <v/>
      </c>
      <c r="D33" s="110"/>
      <c r="E33" s="117" t="str">
        <f>_TIB1</f>
        <v/>
      </c>
      <c r="F33" s="118"/>
      <c r="H33" s="62"/>
      <c r="I33" s="62"/>
      <c r="J33" s="62"/>
      <c r="K33" s="62"/>
      <c r="L33" s="62"/>
      <c r="M33" s="62"/>
      <c r="N33" s="62"/>
      <c r="O33" s="62"/>
      <c r="P33" s="62"/>
    </row>
    <row r="34" spans="1:31" ht="22.15" customHeight="1" x14ac:dyDescent="0.2">
      <c r="A34" s="62"/>
      <c r="C34" s="111" t="str">
        <f>IF(Owner2&lt;&gt;"",Owner2,"")</f>
        <v/>
      </c>
      <c r="D34" s="112"/>
      <c r="E34" s="136" t="str">
        <f>_TIB2</f>
        <v/>
      </c>
      <c r="F34" s="137"/>
      <c r="H34" s="62"/>
      <c r="I34" s="62"/>
      <c r="J34" s="62"/>
      <c r="K34" s="62"/>
      <c r="L34" s="62"/>
      <c r="M34" s="62"/>
      <c r="N34" s="62"/>
      <c r="O34" s="62"/>
      <c r="P34" s="62"/>
    </row>
    <row r="35" spans="1:31" ht="22.15" customHeight="1" x14ac:dyDescent="0.2">
      <c r="A35" s="62"/>
      <c r="C35" s="113" t="str">
        <f>IF(Owner3&lt;&gt;"",Owner3,"")</f>
        <v/>
      </c>
      <c r="D35" s="114"/>
      <c r="E35" s="124" t="str">
        <f>_TIB3</f>
        <v/>
      </c>
      <c r="F35" s="125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  <row r="36" spans="1:31" ht="24" customHeight="1" x14ac:dyDescent="0.2">
      <c r="A36" s="62"/>
      <c r="C36" s="142" t="s">
        <v>45</v>
      </c>
      <c r="D36" s="143"/>
      <c r="E36" s="132" t="str">
        <f>IF(Owner1&lt;&gt;"",SUM(E33:E35),"")</f>
        <v/>
      </c>
      <c r="F36" s="133"/>
      <c r="G36" s="4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</row>
    <row r="37" spans="1:31" ht="30" customHeight="1" x14ac:dyDescent="0.2">
      <c r="A37" s="62"/>
      <c r="B37" s="134" t="s">
        <v>47</v>
      </c>
      <c r="C37" s="134"/>
      <c r="D37" s="134"/>
      <c r="E37" s="145"/>
      <c r="F37" s="145"/>
      <c r="G37" s="53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</row>
    <row r="38" spans="1:31" ht="24" customHeight="1" x14ac:dyDescent="0.2">
      <c r="A38" s="62"/>
      <c r="B38" s="134" t="s">
        <v>48</v>
      </c>
      <c r="C38" s="134"/>
      <c r="D38" s="134"/>
      <c r="E38" s="145"/>
      <c r="F38" s="145"/>
      <c r="G38" s="4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</row>
    <row r="39" spans="1:31" ht="24" customHeight="1" x14ac:dyDescent="0.2">
      <c r="A39" s="62"/>
      <c r="B39" s="120" t="s">
        <v>21</v>
      </c>
      <c r="C39" s="120"/>
      <c r="D39" s="120"/>
      <c r="E39" s="146" t="str">
        <f>IF(totcost&lt;&gt;"",totcost-(OtherFund+Rebate),"")</f>
        <v/>
      </c>
      <c r="F39" s="146"/>
      <c r="G39" s="4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</row>
    <row r="40" spans="1:31" ht="12" customHeight="1" x14ac:dyDescent="0.2">
      <c r="A40" s="62"/>
      <c r="B40" s="79"/>
      <c r="C40" s="79"/>
      <c r="D40" s="79"/>
      <c r="E40" s="79"/>
      <c r="F40" s="79"/>
      <c r="G40" s="79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ht="18" customHeight="1" x14ac:dyDescent="0.2">
      <c r="A41" s="62"/>
      <c r="B41" s="144" t="s">
        <v>49</v>
      </c>
      <c r="C41" s="144"/>
      <c r="D41" s="144"/>
      <c r="E41" s="144"/>
      <c r="F41" s="144"/>
      <c r="G41" s="144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</row>
    <row r="42" spans="1:31" s="71" customFormat="1" ht="100.15" customHeight="1" x14ac:dyDescent="0.2">
      <c r="A42" s="63"/>
      <c r="B42" s="91"/>
      <c r="C42" s="91"/>
      <c r="D42" s="91"/>
      <c r="E42" s="91"/>
      <c r="F42" s="91"/>
      <c r="G42" s="91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ht="24" customHeight="1" x14ac:dyDescent="0.2">
      <c r="A43" s="62"/>
      <c r="B43" s="87" t="s">
        <v>33</v>
      </c>
      <c r="C43" s="87"/>
      <c r="D43" s="87"/>
      <c r="E43" s="87"/>
      <c r="F43" s="87"/>
      <c r="G43" s="87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1:31" ht="24" customHeight="1" x14ac:dyDescent="0.2">
      <c r="A44" s="62"/>
      <c r="B44" s="116" t="s">
        <v>35</v>
      </c>
      <c r="C44" s="116"/>
      <c r="D44" s="116"/>
      <c r="E44" s="116"/>
      <c r="F44" s="116"/>
      <c r="G44" s="116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</row>
    <row r="45" spans="1:31" ht="36" customHeight="1" x14ac:dyDescent="0.2">
      <c r="A45" s="62"/>
      <c r="B45" s="115"/>
      <c r="C45" s="115"/>
      <c r="D45" s="115"/>
      <c r="F45" s="101"/>
      <c r="G45" s="101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</row>
    <row r="46" spans="1:31" ht="15" customHeight="1" x14ac:dyDescent="0.2">
      <c r="A46" s="62"/>
      <c r="B46" s="119" t="s">
        <v>5</v>
      </c>
      <c r="C46" s="119"/>
      <c r="D46" s="119"/>
      <c r="F46" s="119" t="s">
        <v>3</v>
      </c>
      <c r="G46" s="119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</row>
    <row r="47" spans="1:31" ht="24" customHeight="1" x14ac:dyDescent="0.2">
      <c r="A47" s="62"/>
      <c r="B47" s="100"/>
      <c r="C47" s="100"/>
      <c r="D47" s="100"/>
      <c r="G47" s="108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ht="24" customHeight="1" x14ac:dyDescent="0.2">
      <c r="A48" s="62"/>
      <c r="B48" s="107" t="s">
        <v>7</v>
      </c>
      <c r="C48" s="107"/>
      <c r="D48" s="107"/>
      <c r="G48" s="108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ht="15" x14ac:dyDescent="0.2">
      <c r="A49" s="62"/>
      <c r="B49" s="78" t="s">
        <v>6</v>
      </c>
      <c r="C49" s="78"/>
      <c r="D49" s="78"/>
      <c r="E49" s="78"/>
      <c r="F49" s="78"/>
      <c r="G49" s="78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x14ac:dyDescent="0.2">
      <c r="A50" s="62"/>
      <c r="B50" s="1"/>
      <c r="C50" s="1"/>
      <c r="D50" s="1"/>
      <c r="E50" s="2"/>
      <c r="F50" s="2"/>
      <c r="G50" s="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ht="30" customHeight="1" x14ac:dyDescent="0.2">
      <c r="A51" s="62"/>
      <c r="B51" s="1"/>
      <c r="C51" s="1"/>
      <c r="D51" s="1"/>
      <c r="E51" s="2"/>
      <c r="F51" s="2"/>
      <c r="G51" s="1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ht="30" customHeight="1" x14ac:dyDescent="0.2">
      <c r="A52" s="62"/>
      <c r="B52" s="1"/>
      <c r="C52" s="1"/>
      <c r="D52" s="1"/>
      <c r="E52" s="2"/>
      <c r="F52" s="2"/>
      <c r="G52" s="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ht="30" customHeight="1" x14ac:dyDescent="0.2">
      <c r="A53" s="62"/>
      <c r="B53" s="1"/>
      <c r="C53" s="1"/>
      <c r="D53" s="1"/>
      <c r="E53" s="2"/>
      <c r="F53" s="2"/>
      <c r="G53" s="1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ht="30" customHeight="1" x14ac:dyDescent="0.2">
      <c r="A54" s="62"/>
      <c r="B54" s="1"/>
      <c r="C54" s="1"/>
      <c r="D54" s="1"/>
      <c r="E54" s="2"/>
      <c r="F54" s="2"/>
      <c r="G54" s="1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ht="30" customHeight="1" x14ac:dyDescent="0.2">
      <c r="A55" s="62"/>
      <c r="B55" s="1"/>
      <c r="C55" s="1"/>
      <c r="D55" s="1"/>
      <c r="E55" s="2"/>
      <c r="F55" s="2"/>
      <c r="G55" s="1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ht="30" customHeight="1" x14ac:dyDescent="0.2">
      <c r="A56" s="62"/>
      <c r="B56" s="1"/>
      <c r="C56" s="1"/>
      <c r="D56" s="1"/>
      <c r="E56" s="2"/>
      <c r="F56" s="2"/>
      <c r="G56" s="1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ht="49.9" customHeight="1" x14ac:dyDescent="0.2">
      <c r="A57" s="62"/>
      <c r="B57" s="1"/>
      <c r="C57" s="1"/>
      <c r="D57" s="1"/>
      <c r="E57" s="2"/>
      <c r="F57" s="2"/>
      <c r="G57" s="1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</row>
    <row r="58" spans="1:31" ht="49.9" customHeight="1" x14ac:dyDescent="0.2">
      <c r="A58" s="62"/>
      <c r="B58" s="3"/>
      <c r="C58" s="3"/>
      <c r="D58" s="3"/>
      <c r="E58" s="3"/>
      <c r="F58" s="3"/>
      <c r="G58" s="3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ht="49.9" customHeight="1" x14ac:dyDescent="0.2">
      <c r="A59" s="62"/>
      <c r="B59" s="3"/>
      <c r="C59" s="3"/>
      <c r="D59" s="3"/>
      <c r="E59" s="3"/>
      <c r="F59" s="3"/>
      <c r="G59" s="3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</row>
    <row r="60" spans="1:31" ht="49.9" customHeight="1" x14ac:dyDescent="0.2">
      <c r="A60" s="62"/>
      <c r="B60" s="3"/>
      <c r="C60" s="3"/>
      <c r="D60" s="3"/>
      <c r="E60" s="3"/>
      <c r="F60" s="3"/>
      <c r="G60" s="3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49.9" customHeight="1" x14ac:dyDescent="0.2">
      <c r="A61" s="62"/>
      <c r="B61" s="3"/>
      <c r="C61" s="3"/>
      <c r="D61" s="3"/>
      <c r="E61" s="3"/>
      <c r="F61" s="3"/>
      <c r="G61" s="3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ht="49.9" customHeight="1" x14ac:dyDescent="0.2">
      <c r="A62" s="62"/>
      <c r="B62" s="3"/>
      <c r="C62" s="3"/>
      <c r="D62" s="3"/>
      <c r="E62" s="3"/>
      <c r="F62" s="3"/>
      <c r="G62" s="3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49.9" customHeight="1" x14ac:dyDescent="0.2">
      <c r="A63" s="62"/>
      <c r="B63" s="3"/>
      <c r="C63" s="3"/>
      <c r="D63" s="3"/>
      <c r="E63" s="3"/>
      <c r="F63" s="3"/>
      <c r="G63" s="3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ht="49.9" customHeight="1" x14ac:dyDescent="0.2">
      <c r="A64" s="62"/>
      <c r="B64" s="3"/>
      <c r="C64" s="3"/>
      <c r="D64" s="3"/>
      <c r="E64" s="3"/>
      <c r="F64" s="3"/>
      <c r="G64" s="3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ht="49.9" customHeight="1" x14ac:dyDescent="0.2">
      <c r="A65" s="62"/>
      <c r="B65" s="3"/>
      <c r="C65" s="3"/>
      <c r="D65" s="3"/>
      <c r="E65" s="3"/>
      <c r="F65" s="3"/>
      <c r="G65" s="3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x14ac:dyDescent="0.2">
      <c r="B66" s="3"/>
      <c r="C66" s="3"/>
      <c r="D66" s="3"/>
      <c r="E66" s="3"/>
      <c r="F66" s="3"/>
      <c r="G66" s="3"/>
    </row>
  </sheetData>
  <sheetProtection password="CC14" sheet="1" selectLockedCells="1"/>
  <mergeCells count="63">
    <mergeCell ref="B37:D37"/>
    <mergeCell ref="C36:D36"/>
    <mergeCell ref="B41:G41"/>
    <mergeCell ref="B42:G42"/>
    <mergeCell ref="E37:F37"/>
    <mergeCell ref="E38:F38"/>
    <mergeCell ref="E39:F39"/>
    <mergeCell ref="C6:D6"/>
    <mergeCell ref="B31:G31"/>
    <mergeCell ref="E32:F32"/>
    <mergeCell ref="E34:F34"/>
    <mergeCell ref="B15:C15"/>
    <mergeCell ref="C11:G11"/>
    <mergeCell ref="B14:C14"/>
    <mergeCell ref="E15:F15"/>
    <mergeCell ref="B30:G30"/>
    <mergeCell ref="B18:G18"/>
    <mergeCell ref="B4:G4"/>
    <mergeCell ref="B22:G22"/>
    <mergeCell ref="E35:F35"/>
    <mergeCell ref="B3:G3"/>
    <mergeCell ref="B43:G43"/>
    <mergeCell ref="B46:D46"/>
    <mergeCell ref="B5:G5"/>
    <mergeCell ref="E36:F36"/>
    <mergeCell ref="B38:D38"/>
    <mergeCell ref="B19:G19"/>
    <mergeCell ref="B48:D48"/>
    <mergeCell ref="G47:G48"/>
    <mergeCell ref="C33:D33"/>
    <mergeCell ref="C34:D34"/>
    <mergeCell ref="C35:D35"/>
    <mergeCell ref="B45:D45"/>
    <mergeCell ref="B44:G44"/>
    <mergeCell ref="E33:F33"/>
    <mergeCell ref="F46:G46"/>
    <mergeCell ref="B39:D39"/>
    <mergeCell ref="A1:B1"/>
    <mergeCell ref="B7:G7"/>
    <mergeCell ref="B12:G12"/>
    <mergeCell ref="B8:G8"/>
    <mergeCell ref="B17:G17"/>
    <mergeCell ref="B47:D47"/>
    <mergeCell ref="F45:G45"/>
    <mergeCell ref="B2:G2"/>
    <mergeCell ref="F10:G10"/>
    <mergeCell ref="E6:G6"/>
    <mergeCell ref="B25:G25"/>
    <mergeCell ref="D27:E27"/>
    <mergeCell ref="D26:E26"/>
    <mergeCell ref="B29:G29"/>
    <mergeCell ref="B24:G24"/>
    <mergeCell ref="B20:G20"/>
    <mergeCell ref="B49:G49"/>
    <mergeCell ref="B40:G40"/>
    <mergeCell ref="C9:G9"/>
    <mergeCell ref="C10:D10"/>
    <mergeCell ref="B21:G21"/>
    <mergeCell ref="B16:C16"/>
    <mergeCell ref="C32:D32"/>
    <mergeCell ref="B23:G23"/>
    <mergeCell ref="E14:F14"/>
    <mergeCell ref="B13:G13"/>
  </mergeCells>
  <phoneticPr fontId="3" type="noConversion"/>
  <dataValidations count="4">
    <dataValidation type="list" allowBlank="1" showInputMessage="1" showErrorMessage="1" promptTitle="Other Funding" prompt="Select source from the dropdown list" sqref="G37">
      <formula1>"GRANT, LOAN, OTHER"</formula1>
    </dataValidation>
    <dataValidation allowBlank="1" showInputMessage="1" showErrorMessage="1" promptTitle="Conversion Rebates &amp; Incentives" prompt="Enter description of Conversion Rebate and/or Incentive in Cell B42" sqref="E38:F38"/>
    <dataValidation allowBlank="1" showInputMessage="1" showErrorMessage="1" promptTitle="Unconverted Streetlights" prompt="Enter a justification for not converting all streetlights to LED in cell B29" sqref="F26"/>
    <dataValidation type="list" allowBlank="1" showInputMessage="1" showErrorMessage="1" promptTitle="Agency Name" prompt="Select your agency from the dropdown list" sqref="C9:G9">
      <formula1>agencylist</formula1>
    </dataValidation>
  </dataValidations>
  <pageMargins left="1" right="0.75" top="0.75" bottom="0.75" header="0.5" footer="0.4"/>
  <pageSetup orientation="portrait" r:id="rId1"/>
  <headerFooter alignWithMargins="0">
    <oddFooter>&amp;R&amp;"Tahoma,Regular"&amp;8Relight Washington Proposal
Revised Sep 2015</oddFooter>
  </headerFooter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H53"/>
  <sheetViews>
    <sheetView showGridLines="0" zoomScaleNormal="100" workbookViewId="0">
      <pane ySplit="8" topLeftCell="A9" activePane="bottomLeft" state="frozenSplit"/>
      <selection activeCell="I20" sqref="I20:J20"/>
      <selection pane="bottomLeft" activeCell="D3" sqref="D3:J3"/>
    </sheetView>
  </sheetViews>
  <sheetFormatPr defaultRowHeight="14.25" x14ac:dyDescent="0.2"/>
  <cols>
    <col min="1" max="1" width="20.75" customWidth="1"/>
    <col min="2" max="3" width="8.75" customWidth="1"/>
    <col min="4" max="4" width="29.75" customWidth="1"/>
    <col min="5" max="6" width="6.75" customWidth="1"/>
    <col min="7" max="8" width="8.75" customWidth="1"/>
    <col min="9" max="9" width="29.75" customWidth="1"/>
    <col min="10" max="10" width="7.75" customWidth="1"/>
    <col min="11" max="11" width="14.75" customWidth="1"/>
    <col min="12" max="12" width="50.75" style="33" customWidth="1"/>
    <col min="13" max="14" width="15.75" style="33" customWidth="1"/>
    <col min="15" max="16" width="30.75" customWidth="1"/>
  </cols>
  <sheetData>
    <row r="1" spans="1:34" s="2" customFormat="1" ht="76.150000000000006" customHeight="1" x14ac:dyDescent="0.2">
      <c r="E1" s="28"/>
      <c r="L1" s="31"/>
      <c r="M1" s="31"/>
      <c r="N1" s="31"/>
    </row>
    <row r="2" spans="1:34" ht="42" customHeight="1" x14ac:dyDescent="0.2">
      <c r="A2" s="2"/>
      <c r="B2" s="155" t="s">
        <v>16</v>
      </c>
      <c r="C2" s="156"/>
      <c r="D2" s="156"/>
      <c r="E2" s="156"/>
      <c r="F2" s="156"/>
      <c r="G2" s="156"/>
      <c r="H2" s="156"/>
      <c r="I2" s="157" t="str">
        <f>IF(agency&lt;&gt;"",agency,"")</f>
        <v/>
      </c>
      <c r="J2" s="157"/>
      <c r="K2" s="157"/>
      <c r="L2" s="31"/>
      <c r="M2" s="31"/>
      <c r="N2" s="3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30" customHeight="1" x14ac:dyDescent="0.2">
      <c r="A3" s="7"/>
      <c r="B3" s="161" t="s">
        <v>23</v>
      </c>
      <c r="C3" s="161"/>
      <c r="D3" s="162"/>
      <c r="E3" s="162"/>
      <c r="F3" s="162"/>
      <c r="G3" s="162"/>
      <c r="H3" s="162"/>
      <c r="I3" s="162"/>
      <c r="J3" s="162"/>
      <c r="L3" s="31"/>
      <c r="M3" s="31"/>
      <c r="N3" s="31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4" customHeight="1" x14ac:dyDescent="0.2">
      <c r="A4" s="7"/>
      <c r="B4" s="161" t="s">
        <v>18</v>
      </c>
      <c r="C4" s="161"/>
      <c r="D4" s="163"/>
      <c r="E4" s="163"/>
      <c r="F4" s="163"/>
      <c r="G4" s="163"/>
      <c r="H4" s="163"/>
      <c r="I4" s="163"/>
      <c r="J4" s="163"/>
      <c r="L4" s="31"/>
      <c r="M4" s="31"/>
      <c r="N4" s="3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4" customHeight="1" x14ac:dyDescent="0.2">
      <c r="A5" s="7"/>
      <c r="B5" s="161" t="s">
        <v>17</v>
      </c>
      <c r="C5" s="161"/>
      <c r="D5" s="164"/>
      <c r="E5" s="164"/>
      <c r="F5" s="164"/>
      <c r="G5" s="164"/>
      <c r="H5" s="164"/>
      <c r="I5" s="164"/>
      <c r="J5" s="164"/>
      <c r="L5" s="31"/>
      <c r="M5" s="31"/>
      <c r="N5" s="31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2">
      <c r="A6" s="7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31"/>
      <c r="M6" s="31"/>
      <c r="N6" s="3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4" customHeight="1" x14ac:dyDescent="0.2">
      <c r="A7" s="2"/>
      <c r="B7" s="152" t="s">
        <v>43</v>
      </c>
      <c r="C7" s="153"/>
      <c r="D7" s="153"/>
      <c r="E7" s="153"/>
      <c r="F7" s="154"/>
      <c r="G7" s="158" t="s">
        <v>44</v>
      </c>
      <c r="H7" s="153"/>
      <c r="I7" s="153"/>
      <c r="J7" s="153"/>
      <c r="K7" s="159"/>
      <c r="L7" s="31"/>
      <c r="M7" s="31"/>
      <c r="N7" s="3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8.15" customHeight="1" x14ac:dyDescent="0.2">
      <c r="A8" s="2"/>
      <c r="B8" s="22" t="s">
        <v>11</v>
      </c>
      <c r="C8" s="23" t="s">
        <v>8</v>
      </c>
      <c r="D8" s="23" t="s">
        <v>9</v>
      </c>
      <c r="E8" s="46" t="s">
        <v>42</v>
      </c>
      <c r="F8" s="24" t="s">
        <v>12</v>
      </c>
      <c r="G8" s="25" t="s">
        <v>11</v>
      </c>
      <c r="H8" s="23" t="s">
        <v>8</v>
      </c>
      <c r="I8" s="23" t="s">
        <v>10</v>
      </c>
      <c r="J8" s="23" t="s">
        <v>15</v>
      </c>
      <c r="K8" s="26" t="s">
        <v>13</v>
      </c>
      <c r="L8" s="59" t="s">
        <v>1695</v>
      </c>
      <c r="M8" s="59" t="s">
        <v>1696</v>
      </c>
      <c r="N8" s="59" t="s">
        <v>1697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36" customHeight="1" x14ac:dyDescent="0.2">
      <c r="A9" s="2"/>
      <c r="B9" s="18"/>
      <c r="C9" s="19"/>
      <c r="D9" s="19"/>
      <c r="E9" s="47"/>
      <c r="F9" s="20"/>
      <c r="G9" s="21"/>
      <c r="H9" s="19"/>
      <c r="I9" s="19"/>
      <c r="J9" s="72"/>
      <c r="K9" s="73" t="str">
        <f t="shared" ref="K9:K15" si="0">IF(J9*G9&gt;0,J9*G9,"")</f>
        <v/>
      </c>
      <c r="L9" s="60" t="str">
        <f>IF(AND(B9*C9&gt;0,E9&lt;&gt;"YES"),B9*C9,"")</f>
        <v/>
      </c>
      <c r="M9" s="60" t="str">
        <f>IF(G9*H9&gt;0,G9*H9,"")</f>
        <v/>
      </c>
      <c r="N9" s="60" t="str">
        <f>IF(M9&lt;&gt;"",L9-M9,"")</f>
        <v/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36" customHeight="1" x14ac:dyDescent="0.2">
      <c r="A10" s="2"/>
      <c r="B10" s="10"/>
      <c r="C10" s="11"/>
      <c r="D10" s="19"/>
      <c r="E10" s="47"/>
      <c r="F10" s="12"/>
      <c r="G10" s="13"/>
      <c r="H10" s="11"/>
      <c r="I10" s="11"/>
      <c r="J10" s="74"/>
      <c r="K10" s="75" t="str">
        <f t="shared" si="0"/>
        <v/>
      </c>
      <c r="L10" s="60" t="str">
        <f t="shared" ref="L10:L15" si="1">IF(AND(B10*C10&gt;0,E10&lt;&gt;"YES"),B10*C10,"")</f>
        <v/>
      </c>
      <c r="M10" s="60" t="str">
        <f t="shared" ref="M10:M15" si="2">IF(G10*H10&gt;0,G10*H10,"")</f>
        <v/>
      </c>
      <c r="N10" s="60" t="str">
        <f t="shared" ref="N10:N15" si="3">IF(M10&lt;&gt;"",L10-M10,"")</f>
        <v/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36" customHeight="1" x14ac:dyDescent="0.2">
      <c r="A11" s="2"/>
      <c r="B11" s="10"/>
      <c r="C11" s="11"/>
      <c r="D11" s="19"/>
      <c r="E11" s="47"/>
      <c r="F11" s="12"/>
      <c r="G11" s="13"/>
      <c r="H11" s="11"/>
      <c r="I11" s="11"/>
      <c r="J11" s="74"/>
      <c r="K11" s="75" t="str">
        <f t="shared" si="0"/>
        <v/>
      </c>
      <c r="L11" s="60" t="str">
        <f t="shared" si="1"/>
        <v/>
      </c>
      <c r="M11" s="60" t="str">
        <f t="shared" si="2"/>
        <v/>
      </c>
      <c r="N11" s="60" t="str">
        <f t="shared" si="3"/>
        <v/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6" customHeight="1" x14ac:dyDescent="0.2">
      <c r="A12" s="7"/>
      <c r="B12" s="10"/>
      <c r="C12" s="11"/>
      <c r="D12" s="19"/>
      <c r="E12" s="47"/>
      <c r="F12" s="12"/>
      <c r="G12" s="13"/>
      <c r="H12" s="11"/>
      <c r="I12" s="11"/>
      <c r="J12" s="74"/>
      <c r="K12" s="75" t="str">
        <f t="shared" si="0"/>
        <v/>
      </c>
      <c r="L12" s="60" t="str">
        <f t="shared" si="1"/>
        <v/>
      </c>
      <c r="M12" s="60" t="str">
        <f t="shared" si="2"/>
        <v/>
      </c>
      <c r="N12" s="60" t="str">
        <f t="shared" si="3"/>
        <v/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36" customHeight="1" x14ac:dyDescent="0.2">
      <c r="A13" s="7"/>
      <c r="B13" s="10"/>
      <c r="C13" s="11"/>
      <c r="D13" s="11"/>
      <c r="E13" s="48"/>
      <c r="F13" s="12"/>
      <c r="G13" s="13"/>
      <c r="H13" s="11"/>
      <c r="I13" s="11"/>
      <c r="J13" s="74"/>
      <c r="K13" s="75" t="str">
        <f t="shared" si="0"/>
        <v/>
      </c>
      <c r="L13" s="60" t="str">
        <f t="shared" si="1"/>
        <v/>
      </c>
      <c r="M13" s="60" t="str">
        <f t="shared" si="2"/>
        <v/>
      </c>
      <c r="N13" s="60" t="str">
        <f t="shared" si="3"/>
        <v/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36" customHeight="1" x14ac:dyDescent="0.2">
      <c r="A14" s="7"/>
      <c r="B14" s="10"/>
      <c r="C14" s="11"/>
      <c r="D14" s="11"/>
      <c r="E14" s="48"/>
      <c r="F14" s="12"/>
      <c r="G14" s="13"/>
      <c r="H14" s="11"/>
      <c r="I14" s="11"/>
      <c r="J14" s="74"/>
      <c r="K14" s="75" t="str">
        <f t="shared" si="0"/>
        <v/>
      </c>
      <c r="L14" s="60" t="str">
        <f t="shared" si="1"/>
        <v/>
      </c>
      <c r="M14" s="60" t="str">
        <f t="shared" si="2"/>
        <v/>
      </c>
      <c r="N14" s="60" t="str">
        <f t="shared" si="3"/>
        <v/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36" customHeight="1" x14ac:dyDescent="0.2">
      <c r="A15" s="7"/>
      <c r="B15" s="14"/>
      <c r="C15" s="15"/>
      <c r="D15" s="15"/>
      <c r="E15" s="49"/>
      <c r="F15" s="16"/>
      <c r="G15" s="17"/>
      <c r="H15" s="15"/>
      <c r="I15" s="15"/>
      <c r="J15" s="76"/>
      <c r="K15" s="77" t="str">
        <f t="shared" si="0"/>
        <v/>
      </c>
      <c r="L15" s="60" t="str">
        <f t="shared" si="1"/>
        <v/>
      </c>
      <c r="M15" s="60" t="str">
        <f t="shared" si="2"/>
        <v/>
      </c>
      <c r="N15" s="60" t="str">
        <f t="shared" si="3"/>
        <v/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4" customHeight="1" x14ac:dyDescent="0.2">
      <c r="A16" s="7"/>
      <c r="B16" s="34">
        <f>SUM($B9:$B15)</f>
        <v>0</v>
      </c>
      <c r="C16" s="34">
        <f>SUMIF($E9:$E15,"&lt;&gt;YES",$B9:$B15)</f>
        <v>0</v>
      </c>
      <c r="D16" s="58"/>
      <c r="E16" s="58"/>
      <c r="F16" s="58"/>
      <c r="G16" s="44">
        <f>SUM(G9:G15)</f>
        <v>0</v>
      </c>
      <c r="H16" s="30"/>
      <c r="I16" s="27" t="s">
        <v>20</v>
      </c>
      <c r="J16" s="148" t="str">
        <f>IF(N16&lt;&gt;"",TEXT($N$16,"#,##0")&amp;" watts ~ "&amp;TEXT($N$16/$L$16,"0.0%")&amp;" reduction","")</f>
        <v/>
      </c>
      <c r="K16" s="148"/>
      <c r="L16" s="60">
        <f>SUM(L9:L15)</f>
        <v>0</v>
      </c>
      <c r="M16" s="60" t="str">
        <f>IF(SUM(M9:M15)&gt;0,SUM(M9:M15),"")</f>
        <v/>
      </c>
      <c r="N16" s="60" t="str">
        <f>IF(SUM(N9:N15)&gt;0,SUM(N9:N15),"")</f>
        <v/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4" customHeight="1" x14ac:dyDescent="0.2">
      <c r="A17" s="2"/>
      <c r="C17" s="27"/>
      <c r="D17" s="27"/>
      <c r="E17" s="29"/>
      <c r="I17" s="27" t="s">
        <v>14</v>
      </c>
      <c r="J17" s="149" t="str">
        <f>IF(SUM('Owner 1'!K9:K15)&gt;0,SUM('Owner 1'!K9:K15),"")</f>
        <v/>
      </c>
      <c r="K17" s="149"/>
      <c r="L17" s="31"/>
      <c r="M17" s="31"/>
      <c r="N17" s="3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4" customHeight="1" x14ac:dyDescent="0.2">
      <c r="A18" s="2"/>
      <c r="B18" s="160" t="s">
        <v>19</v>
      </c>
      <c r="C18" s="160"/>
      <c r="D18" s="160"/>
      <c r="E18" s="160"/>
      <c r="F18" s="160"/>
      <c r="G18" s="160"/>
      <c r="H18" s="160"/>
      <c r="I18" s="27" t="s">
        <v>34</v>
      </c>
      <c r="J18" s="149"/>
      <c r="K18" s="149"/>
      <c r="L18" s="31"/>
      <c r="M18" s="31"/>
      <c r="N18" s="3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4" customHeight="1" x14ac:dyDescent="0.2">
      <c r="A19" s="2"/>
      <c r="B19" s="151"/>
      <c r="C19" s="151"/>
      <c r="D19" s="151"/>
      <c r="E19" s="151"/>
      <c r="F19" s="151"/>
      <c r="G19" s="151"/>
      <c r="H19" s="151"/>
      <c r="I19" s="27" t="s">
        <v>1699</v>
      </c>
      <c r="J19" s="149"/>
      <c r="K19" s="149"/>
      <c r="L19" s="31"/>
      <c r="M19" s="31"/>
      <c r="N19" s="3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4" customHeight="1" x14ac:dyDescent="0.2">
      <c r="A20" s="2"/>
      <c r="B20" s="151"/>
      <c r="C20" s="151"/>
      <c r="D20" s="151"/>
      <c r="E20" s="151"/>
      <c r="F20" s="151"/>
      <c r="G20" s="151"/>
      <c r="H20" s="151"/>
      <c r="I20" s="27" t="s">
        <v>13</v>
      </c>
      <c r="J20" s="147" t="str">
        <f>IF(SUM(J17:K19)&gt;0,SUM(J17:K19),"")</f>
        <v/>
      </c>
      <c r="K20" s="147" t="str">
        <f>IF(SUM(K17:K19)&gt;0,SUM(K17:K19)-Proposal!#REF!,"")</f>
        <v/>
      </c>
      <c r="L20" s="31"/>
      <c r="M20" s="31"/>
      <c r="N20" s="3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2" customHeight="1" x14ac:dyDescent="0.2">
      <c r="A21" s="2"/>
      <c r="B21" s="151"/>
      <c r="C21" s="151"/>
      <c r="D21" s="151"/>
      <c r="E21" s="151"/>
      <c r="F21" s="151"/>
      <c r="G21" s="151"/>
      <c r="H21" s="151"/>
      <c r="I21" s="5"/>
      <c r="J21" s="5"/>
      <c r="K21" s="5"/>
      <c r="L21" s="31"/>
      <c r="M21" s="31"/>
      <c r="N21" s="3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30" customHeight="1" x14ac:dyDescent="0.2">
      <c r="A22" s="2"/>
      <c r="B22" s="2"/>
      <c r="C22" s="2"/>
      <c r="D22" s="2"/>
      <c r="E22" s="28"/>
      <c r="F22" s="2"/>
      <c r="G22" s="2"/>
      <c r="H22" s="2"/>
      <c r="I22" s="2"/>
      <c r="J22" s="2"/>
      <c r="K22" s="2"/>
      <c r="L22" s="31"/>
      <c r="M22" s="31"/>
      <c r="N22" s="3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30" customHeight="1" x14ac:dyDescent="0.2">
      <c r="A23" s="2"/>
      <c r="B23" s="2"/>
      <c r="C23" s="2"/>
      <c r="D23" s="2"/>
      <c r="E23" s="28"/>
      <c r="F23" s="2"/>
      <c r="G23" s="2"/>
      <c r="H23" s="2"/>
      <c r="I23" s="2"/>
      <c r="J23" s="2"/>
      <c r="K23" s="2"/>
      <c r="L23" s="31"/>
      <c r="M23" s="31"/>
      <c r="N23" s="3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30" customHeight="1" x14ac:dyDescent="0.2">
      <c r="A24" s="2"/>
      <c r="B24" s="2"/>
      <c r="C24" s="2"/>
      <c r="D24" s="2"/>
      <c r="E24" s="28"/>
      <c r="F24" s="2"/>
      <c r="G24" s="2"/>
      <c r="H24" s="2"/>
      <c r="I24" s="2"/>
      <c r="J24" s="2"/>
      <c r="K24" s="2"/>
      <c r="L24" s="31"/>
      <c r="M24" s="31"/>
      <c r="N24" s="3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30" customHeight="1" x14ac:dyDescent="0.2">
      <c r="A25" s="2"/>
      <c r="B25" s="2"/>
      <c r="C25" s="2"/>
      <c r="D25" s="2"/>
      <c r="E25" s="28"/>
      <c r="F25" s="2"/>
      <c r="G25" s="2"/>
      <c r="H25" s="2"/>
      <c r="I25" s="2"/>
      <c r="J25" s="2"/>
      <c r="K25" s="2"/>
      <c r="L25" s="31"/>
      <c r="M25" s="31"/>
      <c r="N25" s="3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30" customHeight="1" x14ac:dyDescent="0.2">
      <c r="A26" s="2"/>
      <c r="B26" s="2"/>
      <c r="C26" s="2"/>
      <c r="D26" s="2"/>
      <c r="E26" s="28"/>
      <c r="F26" s="2"/>
      <c r="G26" s="2"/>
      <c r="H26" s="2"/>
      <c r="I26" s="2"/>
      <c r="J26" s="2"/>
      <c r="K26" s="2"/>
      <c r="L26" s="31"/>
      <c r="M26" s="31"/>
      <c r="N26" s="3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30" customHeight="1" x14ac:dyDescent="0.2">
      <c r="A27" s="2"/>
      <c r="B27" s="2"/>
      <c r="C27" s="2"/>
      <c r="D27" s="2"/>
      <c r="E27" s="28"/>
      <c r="F27" s="2"/>
      <c r="G27" s="2"/>
      <c r="H27" s="2"/>
      <c r="I27" s="2"/>
      <c r="J27" s="2"/>
      <c r="K27" s="2"/>
      <c r="L27" s="31"/>
      <c r="M27" s="31"/>
      <c r="N27" s="3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30" customHeight="1" x14ac:dyDescent="0.2">
      <c r="A28" s="2"/>
      <c r="B28" s="2"/>
      <c r="C28" s="2"/>
      <c r="D28" s="2"/>
      <c r="E28" s="28"/>
      <c r="F28" s="2"/>
      <c r="G28" s="2"/>
      <c r="H28" s="2"/>
      <c r="I28" s="2"/>
      <c r="J28" s="2"/>
      <c r="K28" s="2"/>
      <c r="L28" s="31"/>
      <c r="M28" s="31"/>
      <c r="N28" s="3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30" customHeight="1" x14ac:dyDescent="0.2">
      <c r="A29" s="2"/>
      <c r="B29" s="2"/>
      <c r="C29" s="2"/>
      <c r="D29" s="2"/>
      <c r="E29" s="28"/>
      <c r="F29" s="2"/>
      <c r="G29" s="2"/>
      <c r="H29" s="2"/>
      <c r="I29" s="2"/>
      <c r="J29" s="2"/>
      <c r="K29" s="2"/>
      <c r="L29" s="31"/>
      <c r="M29" s="31"/>
      <c r="N29" s="3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30" customHeight="1" x14ac:dyDescent="0.2">
      <c r="A30" s="2"/>
      <c r="B30" s="2"/>
      <c r="C30" s="2"/>
      <c r="D30" s="2"/>
      <c r="E30" s="28"/>
      <c r="F30" s="2"/>
      <c r="G30" s="2"/>
      <c r="H30" s="2"/>
      <c r="I30" s="2"/>
      <c r="J30" s="2"/>
      <c r="K30" s="2"/>
      <c r="L30" s="31"/>
      <c r="M30" s="31"/>
      <c r="N30" s="3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30" customHeight="1" x14ac:dyDescent="0.2">
      <c r="A31" s="2"/>
      <c r="B31" s="2"/>
      <c r="C31" s="2"/>
      <c r="D31" s="2"/>
      <c r="E31" s="28"/>
      <c r="F31" s="2"/>
      <c r="G31" s="2"/>
      <c r="H31" s="2"/>
      <c r="I31" s="2"/>
      <c r="J31" s="2"/>
      <c r="K31" s="2"/>
      <c r="L31" s="31"/>
      <c r="M31" s="31"/>
      <c r="N31" s="3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30" customHeight="1" x14ac:dyDescent="0.2">
      <c r="A32" s="2"/>
      <c r="B32" s="2"/>
      <c r="C32" s="2"/>
      <c r="D32" s="2"/>
      <c r="E32" s="28"/>
      <c r="F32" s="2"/>
      <c r="G32" s="2"/>
      <c r="H32" s="2"/>
      <c r="I32" s="2"/>
      <c r="J32" s="2"/>
      <c r="K32" s="2"/>
      <c r="L32" s="31"/>
      <c r="M32" s="31"/>
      <c r="N32" s="3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30" customHeight="1" x14ac:dyDescent="0.2">
      <c r="A33" s="2"/>
      <c r="B33" s="2"/>
      <c r="C33" s="2"/>
      <c r="D33" s="2"/>
      <c r="E33" s="28"/>
      <c r="F33" s="2"/>
      <c r="G33" s="2"/>
      <c r="H33" s="2"/>
      <c r="I33" s="2"/>
      <c r="J33" s="2"/>
      <c r="K33" s="2"/>
      <c r="L33" s="31"/>
      <c r="M33" s="31"/>
      <c r="N33" s="3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30" customHeight="1" x14ac:dyDescent="0.2">
      <c r="A34" s="2"/>
      <c r="B34" s="2"/>
      <c r="C34" s="2"/>
      <c r="D34" s="2"/>
      <c r="E34" s="28"/>
      <c r="F34" s="2"/>
      <c r="G34" s="2"/>
      <c r="H34" s="2"/>
      <c r="I34" s="2"/>
      <c r="J34" s="2"/>
      <c r="K34" s="2"/>
      <c r="L34" s="31"/>
      <c r="M34" s="31"/>
      <c r="N34" s="3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30" customHeight="1" x14ac:dyDescent="0.2">
      <c r="A35" s="2"/>
      <c r="B35" s="2"/>
      <c r="C35" s="2"/>
      <c r="D35" s="2"/>
      <c r="E35" s="28"/>
      <c r="F35" s="2"/>
      <c r="G35" s="2"/>
      <c r="H35" s="2"/>
      <c r="I35" s="2"/>
      <c r="J35" s="2"/>
      <c r="K35" s="2"/>
      <c r="L35" s="31"/>
      <c r="M35" s="31"/>
      <c r="N35" s="3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30" customHeight="1" x14ac:dyDescent="0.2">
      <c r="A36" s="2"/>
      <c r="B36" s="2"/>
      <c r="C36" s="2"/>
      <c r="D36" s="2"/>
      <c r="E36" s="28"/>
      <c r="F36" s="2"/>
      <c r="G36" s="2"/>
      <c r="H36" s="2"/>
      <c r="I36" s="2"/>
      <c r="J36" s="2"/>
      <c r="K36" s="2"/>
      <c r="L36" s="31"/>
      <c r="M36" s="31"/>
      <c r="N36" s="3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30" customHeight="1" x14ac:dyDescent="0.2">
      <c r="A37" s="2"/>
      <c r="B37" s="2"/>
      <c r="C37" s="2"/>
      <c r="D37" s="2"/>
      <c r="E37" s="28"/>
      <c r="F37" s="2"/>
      <c r="G37" s="2"/>
      <c r="H37" s="2"/>
      <c r="I37" s="2"/>
      <c r="J37" s="2"/>
      <c r="K37" s="2"/>
      <c r="L37" s="31"/>
      <c r="M37" s="31"/>
      <c r="N37" s="3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30" customHeight="1" x14ac:dyDescent="0.2">
      <c r="A38" s="2"/>
      <c r="B38" s="2"/>
      <c r="C38" s="2"/>
      <c r="D38" s="2"/>
      <c r="E38" s="28"/>
      <c r="F38" s="2"/>
      <c r="G38" s="2"/>
      <c r="H38" s="2"/>
      <c r="I38" s="2"/>
      <c r="J38" s="2"/>
      <c r="K38" s="2"/>
      <c r="L38" s="31"/>
      <c r="M38" s="31"/>
      <c r="N38" s="3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30" customHeight="1" x14ac:dyDescent="0.2">
      <c r="A39" s="2"/>
      <c r="B39" s="2"/>
      <c r="C39" s="2"/>
      <c r="D39" s="2"/>
      <c r="E39" s="28"/>
      <c r="F39" s="2"/>
      <c r="G39" s="2"/>
      <c r="H39" s="2"/>
      <c r="I39" s="2"/>
      <c r="J39" s="2"/>
      <c r="K39" s="2"/>
      <c r="L39" s="31"/>
      <c r="M39" s="31"/>
      <c r="N39" s="3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30" customHeight="1" x14ac:dyDescent="0.2">
      <c r="A40" s="2"/>
      <c r="B40" s="2"/>
      <c r="C40" s="2"/>
      <c r="D40" s="2"/>
      <c r="E40" s="28"/>
      <c r="F40" s="2"/>
      <c r="G40" s="2"/>
      <c r="H40" s="2"/>
      <c r="I40" s="2"/>
      <c r="J40" s="2"/>
      <c r="K40" s="2"/>
      <c r="L40" s="31"/>
      <c r="M40" s="31"/>
      <c r="N40" s="3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30" customHeight="1" x14ac:dyDescent="0.2">
      <c r="A41" s="2"/>
      <c r="B41" s="2"/>
      <c r="C41" s="2"/>
      <c r="D41" s="2"/>
      <c r="E41" s="28"/>
      <c r="F41" s="2"/>
      <c r="G41" s="2"/>
      <c r="H41" s="2"/>
      <c r="I41" s="2"/>
      <c r="J41" s="2"/>
      <c r="K41" s="2"/>
      <c r="L41" s="31"/>
      <c r="M41" s="31"/>
      <c r="N41" s="3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30" customHeight="1" x14ac:dyDescent="0.2">
      <c r="A42" s="2"/>
      <c r="B42" s="2"/>
      <c r="C42" s="2"/>
      <c r="D42" s="2"/>
      <c r="E42" s="28"/>
      <c r="F42" s="2"/>
      <c r="G42" s="2"/>
      <c r="H42" s="2"/>
      <c r="I42" s="2"/>
      <c r="J42" s="2"/>
      <c r="K42" s="2"/>
      <c r="L42" s="31"/>
      <c r="M42" s="31"/>
      <c r="N42" s="3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30" customHeight="1" x14ac:dyDescent="0.2">
      <c r="A43" s="2"/>
      <c r="B43" s="2"/>
      <c r="C43" s="2"/>
      <c r="D43" s="2"/>
      <c r="E43" s="28"/>
      <c r="F43" s="2"/>
      <c r="G43" s="2"/>
      <c r="H43" s="2"/>
      <c r="I43" s="2"/>
      <c r="J43" s="2"/>
      <c r="K43" s="2"/>
      <c r="L43" s="31"/>
      <c r="M43" s="31"/>
      <c r="N43" s="3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30" customHeight="1" x14ac:dyDescent="0.2">
      <c r="A44" s="2"/>
      <c r="B44" s="2"/>
      <c r="C44" s="2"/>
      <c r="D44" s="2"/>
      <c r="E44" s="28"/>
      <c r="F44" s="2"/>
      <c r="G44" s="2"/>
      <c r="H44" s="2"/>
      <c r="I44" s="2"/>
      <c r="J44" s="2"/>
      <c r="K44" s="2"/>
      <c r="L44" s="31"/>
      <c r="M44" s="31"/>
      <c r="N44" s="3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30" customHeight="1" x14ac:dyDescent="0.2">
      <c r="A45" s="2"/>
      <c r="B45" s="2"/>
      <c r="C45" s="2"/>
      <c r="D45" s="2"/>
      <c r="E45" s="28"/>
      <c r="F45" s="2"/>
      <c r="G45" s="2"/>
      <c r="H45" s="2"/>
      <c r="I45" s="2"/>
      <c r="J45" s="2"/>
      <c r="K45" s="2"/>
      <c r="L45" s="31"/>
      <c r="M45" s="31"/>
      <c r="N45" s="3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">
      <c r="A46" s="2"/>
      <c r="B46" s="2"/>
      <c r="C46" s="2"/>
      <c r="D46" s="2"/>
      <c r="E46" s="28"/>
      <c r="F46" s="2"/>
      <c r="G46" s="2"/>
      <c r="H46" s="2"/>
      <c r="I46" s="2"/>
      <c r="J46" s="2"/>
      <c r="K46" s="2"/>
      <c r="L46" s="31"/>
      <c r="M46" s="31"/>
      <c r="N46" s="3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">
      <c r="A47" s="2"/>
      <c r="B47" s="2"/>
      <c r="C47" s="2"/>
      <c r="D47" s="2"/>
      <c r="E47" s="28"/>
      <c r="F47" s="2"/>
      <c r="G47" s="2"/>
      <c r="H47" s="2"/>
      <c r="I47" s="2"/>
      <c r="J47" s="2"/>
      <c r="K47" s="2"/>
      <c r="L47" s="31"/>
    </row>
    <row r="48" spans="1:34" x14ac:dyDescent="0.2">
      <c r="A48" s="2"/>
      <c r="B48" s="2"/>
      <c r="C48" s="2"/>
      <c r="D48" s="2"/>
      <c r="E48" s="28"/>
      <c r="F48" s="2"/>
      <c r="G48" s="2"/>
      <c r="H48" s="2"/>
      <c r="I48" s="2"/>
      <c r="J48" s="2"/>
      <c r="K48" s="2"/>
      <c r="L48" s="31"/>
    </row>
    <row r="49" spans="1:12" x14ac:dyDescent="0.2">
      <c r="A49" s="2"/>
      <c r="B49" s="2"/>
      <c r="C49" s="2"/>
      <c r="D49" s="2"/>
      <c r="E49" s="28"/>
      <c r="F49" s="2"/>
      <c r="G49" s="2"/>
      <c r="H49" s="2"/>
      <c r="I49" s="2"/>
      <c r="J49" s="2"/>
      <c r="K49" s="2"/>
      <c r="L49" s="31"/>
    </row>
    <row r="50" spans="1:12" x14ac:dyDescent="0.2">
      <c r="A50" s="2"/>
      <c r="B50" s="2"/>
      <c r="C50" s="2"/>
      <c r="D50" s="2"/>
      <c r="E50" s="28"/>
      <c r="F50" s="2"/>
      <c r="G50" s="2"/>
      <c r="H50" s="2"/>
      <c r="I50" s="2"/>
      <c r="J50" s="2"/>
      <c r="K50" s="2"/>
      <c r="L50" s="31"/>
    </row>
    <row r="51" spans="1:12" x14ac:dyDescent="0.2">
      <c r="A51" s="2"/>
      <c r="B51" s="2"/>
      <c r="C51" s="2"/>
      <c r="D51" s="2"/>
      <c r="E51" s="28"/>
      <c r="F51" s="2"/>
      <c r="G51" s="2"/>
      <c r="H51" s="2"/>
      <c r="I51" s="2"/>
      <c r="J51" s="2"/>
      <c r="K51" s="2"/>
      <c r="L51" s="31"/>
    </row>
    <row r="52" spans="1:12" x14ac:dyDescent="0.2">
      <c r="A52" s="2"/>
    </row>
    <row r="53" spans="1:12" x14ac:dyDescent="0.2">
      <c r="A53" s="2"/>
    </row>
  </sheetData>
  <sheetProtection password="CC14" sheet="1" selectLockedCells="1"/>
  <mergeCells count="18">
    <mergeCell ref="B2:H2"/>
    <mergeCell ref="I2:K2"/>
    <mergeCell ref="G7:K7"/>
    <mergeCell ref="B18:H18"/>
    <mergeCell ref="B3:C3"/>
    <mergeCell ref="B4:C4"/>
    <mergeCell ref="B5:C5"/>
    <mergeCell ref="D3:J3"/>
    <mergeCell ref="D4:J4"/>
    <mergeCell ref="D5:J5"/>
    <mergeCell ref="J20:K20"/>
    <mergeCell ref="J16:K16"/>
    <mergeCell ref="J19:K19"/>
    <mergeCell ref="J18:K18"/>
    <mergeCell ref="J17:K17"/>
    <mergeCell ref="B6:K6"/>
    <mergeCell ref="B19:H21"/>
    <mergeCell ref="B7:F7"/>
  </mergeCells>
  <dataValidations count="3">
    <dataValidation allowBlank="1" showInputMessage="1" showErrorMessage="1" promptTitle="Other Costs" prompt="If Other Costs Required for Conversion, enter cost breakdown in Cell B19" sqref="J18:K18"/>
    <dataValidation type="list" allowBlank="1" showInputMessage="1" showErrorMessage="1" promptTitle="METERED" prompt="Are Existing Fixtures Metered?" sqref="F9:F15">
      <formula1>"YES, NO"</formula1>
    </dataValidation>
    <dataValidation type="list" allowBlank="1" showInputMessage="1" showErrorMessage="1" promptTitle="LED" prompt="Are Existing Fixtures LED?" sqref="E9:E15">
      <formula1>"YES, NO"</formula1>
    </dataValidation>
  </dataValidations>
  <pageMargins left="0.5" right="0.75" top="0.75" bottom="0.75" header="0.5" footer="0.5"/>
  <pageSetup scale="88" fitToHeight="0" orientation="landscape" r:id="rId1"/>
  <headerFooter>
    <oddFooter xml:space="preserve">&amp;LOwner: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3"/>
  <sheetViews>
    <sheetView showGridLines="0" zoomScaleNormal="100" workbookViewId="0">
      <pane ySplit="8" topLeftCell="A9" activePane="bottomLeft" state="frozenSplit"/>
      <selection activeCell="I20" sqref="I20:J20"/>
      <selection pane="bottomLeft" activeCell="D3" sqref="D3:J3"/>
    </sheetView>
  </sheetViews>
  <sheetFormatPr defaultRowHeight="14.25" x14ac:dyDescent="0.2"/>
  <cols>
    <col min="1" max="1" width="20.75" customWidth="1"/>
    <col min="2" max="3" width="8.75" customWidth="1"/>
    <col min="4" max="4" width="29.75" customWidth="1"/>
    <col min="5" max="6" width="6.75" customWidth="1"/>
    <col min="7" max="8" width="8.75" customWidth="1"/>
    <col min="9" max="9" width="29.75" customWidth="1"/>
    <col min="10" max="10" width="7.75" customWidth="1"/>
    <col min="11" max="11" width="14.75" customWidth="1"/>
    <col min="12" max="12" width="50.75" style="55" customWidth="1"/>
    <col min="13" max="14" width="15.75" style="55" customWidth="1"/>
    <col min="15" max="16" width="30.75" customWidth="1"/>
  </cols>
  <sheetData>
    <row r="1" spans="1:34" s="7" customFormat="1" ht="76.150000000000006" customHeight="1" x14ac:dyDescent="0.2">
      <c r="E1" s="28"/>
      <c r="L1" s="54"/>
      <c r="M1" s="54"/>
      <c r="N1" s="54"/>
    </row>
    <row r="2" spans="1:34" ht="42" customHeight="1" x14ac:dyDescent="0.2">
      <c r="A2" s="7"/>
      <c r="B2" s="155" t="s">
        <v>16</v>
      </c>
      <c r="C2" s="156"/>
      <c r="D2" s="156"/>
      <c r="E2" s="156"/>
      <c r="F2" s="156"/>
      <c r="G2" s="156"/>
      <c r="H2" s="156"/>
      <c r="I2" s="157" t="str">
        <f>IF(agency&lt;&gt;"",agency,"")</f>
        <v/>
      </c>
      <c r="J2" s="157"/>
      <c r="K2" s="157"/>
      <c r="L2" s="54"/>
      <c r="M2" s="54"/>
      <c r="N2" s="54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30" customHeight="1" x14ac:dyDescent="0.2">
      <c r="A3" s="7"/>
      <c r="B3" s="161" t="s">
        <v>23</v>
      </c>
      <c r="C3" s="161"/>
      <c r="D3" s="162"/>
      <c r="E3" s="162"/>
      <c r="F3" s="162"/>
      <c r="G3" s="162"/>
      <c r="H3" s="162"/>
      <c r="I3" s="162"/>
      <c r="J3" s="162"/>
      <c r="L3" s="54"/>
      <c r="M3" s="54"/>
      <c r="N3" s="54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4" customHeight="1" x14ac:dyDescent="0.2">
      <c r="A4" s="7"/>
      <c r="B4" s="161" t="s">
        <v>18</v>
      </c>
      <c r="C4" s="161"/>
      <c r="D4" s="163"/>
      <c r="E4" s="163"/>
      <c r="F4" s="163"/>
      <c r="G4" s="163"/>
      <c r="H4" s="163"/>
      <c r="I4" s="163"/>
      <c r="J4" s="163"/>
      <c r="L4" s="54"/>
      <c r="M4" s="54"/>
      <c r="N4" s="5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4" customHeight="1" x14ac:dyDescent="0.2">
      <c r="A5" s="7"/>
      <c r="B5" s="161" t="s">
        <v>17</v>
      </c>
      <c r="C5" s="161"/>
      <c r="D5" s="164"/>
      <c r="E5" s="164"/>
      <c r="F5" s="164"/>
      <c r="G5" s="164"/>
      <c r="H5" s="164"/>
      <c r="I5" s="164"/>
      <c r="J5" s="164"/>
      <c r="L5" s="54"/>
      <c r="M5" s="54"/>
      <c r="N5" s="54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2">
      <c r="A6" s="7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54"/>
      <c r="M6" s="54"/>
      <c r="N6" s="54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4" customHeight="1" x14ac:dyDescent="0.2">
      <c r="A7" s="7"/>
      <c r="B7" s="152" t="s">
        <v>43</v>
      </c>
      <c r="C7" s="153"/>
      <c r="D7" s="153"/>
      <c r="E7" s="153"/>
      <c r="F7" s="154"/>
      <c r="G7" s="158" t="s">
        <v>44</v>
      </c>
      <c r="H7" s="153"/>
      <c r="I7" s="153"/>
      <c r="J7" s="153"/>
      <c r="K7" s="159"/>
      <c r="L7" s="54"/>
      <c r="M7" s="54"/>
      <c r="N7" s="54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8.15" customHeight="1" x14ac:dyDescent="0.2">
      <c r="A8" s="7"/>
      <c r="B8" s="22" t="s">
        <v>11</v>
      </c>
      <c r="C8" s="23" t="s">
        <v>8</v>
      </c>
      <c r="D8" s="23" t="s">
        <v>9</v>
      </c>
      <c r="E8" s="46" t="s">
        <v>42</v>
      </c>
      <c r="F8" s="24" t="s">
        <v>12</v>
      </c>
      <c r="G8" s="25" t="s">
        <v>11</v>
      </c>
      <c r="H8" s="23" t="s">
        <v>8</v>
      </c>
      <c r="I8" s="23" t="s">
        <v>10</v>
      </c>
      <c r="J8" s="23" t="s">
        <v>15</v>
      </c>
      <c r="K8" s="26" t="s">
        <v>13</v>
      </c>
      <c r="L8" s="59" t="s">
        <v>1695</v>
      </c>
      <c r="M8" s="59" t="s">
        <v>1696</v>
      </c>
      <c r="N8" s="59" t="s">
        <v>1697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36" customHeight="1" x14ac:dyDescent="0.2">
      <c r="A9" s="7"/>
      <c r="B9" s="18"/>
      <c r="C9" s="19"/>
      <c r="D9" s="19"/>
      <c r="E9" s="47"/>
      <c r="F9" s="20"/>
      <c r="G9" s="21"/>
      <c r="H9" s="19"/>
      <c r="I9" s="19"/>
      <c r="J9" s="72"/>
      <c r="K9" s="73" t="str">
        <f t="shared" ref="K9:K15" si="0">IF(J9*G9&gt;0,J9*G9,"")</f>
        <v/>
      </c>
      <c r="L9" s="60" t="str">
        <f>IF(AND(B9*C9&gt;0,E9&lt;&gt;"YES"),B9*C9,"")</f>
        <v/>
      </c>
      <c r="M9" s="60" t="str">
        <f>IF(G9*H9&gt;0,G9*H9,"")</f>
        <v/>
      </c>
      <c r="N9" s="60" t="str">
        <f>IF(M9&lt;&gt;"",L9-M9,"")</f>
        <v/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36" customHeight="1" x14ac:dyDescent="0.2">
      <c r="A10" s="7"/>
      <c r="B10" s="10"/>
      <c r="C10" s="11"/>
      <c r="D10" s="19"/>
      <c r="E10" s="47"/>
      <c r="F10" s="12"/>
      <c r="G10" s="13"/>
      <c r="H10" s="11"/>
      <c r="I10" s="11"/>
      <c r="J10" s="74"/>
      <c r="K10" s="75" t="str">
        <f t="shared" si="0"/>
        <v/>
      </c>
      <c r="L10" s="60" t="str">
        <f t="shared" ref="L10:L15" si="1">IF(AND(B10*C10&gt;0,E10&lt;&gt;"YES"),B10*C10,"")</f>
        <v/>
      </c>
      <c r="M10" s="60" t="str">
        <f t="shared" ref="M10:M15" si="2">IF(G10*H10&gt;0,G10*H10,"")</f>
        <v/>
      </c>
      <c r="N10" s="60" t="str">
        <f t="shared" ref="N10:N15" si="3">IF(M10&lt;&gt;"",L10-M10,"")</f>
        <v/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36" customHeight="1" x14ac:dyDescent="0.2">
      <c r="A11" s="7"/>
      <c r="B11" s="10"/>
      <c r="C11" s="11"/>
      <c r="D11" s="19"/>
      <c r="E11" s="47"/>
      <c r="F11" s="12"/>
      <c r="G11" s="13"/>
      <c r="H11" s="11"/>
      <c r="I11" s="11"/>
      <c r="J11" s="74"/>
      <c r="K11" s="75" t="str">
        <f t="shared" si="0"/>
        <v/>
      </c>
      <c r="L11" s="60" t="str">
        <f t="shared" si="1"/>
        <v/>
      </c>
      <c r="M11" s="60" t="str">
        <f t="shared" si="2"/>
        <v/>
      </c>
      <c r="N11" s="60" t="str">
        <f t="shared" si="3"/>
        <v/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36" customHeight="1" x14ac:dyDescent="0.2">
      <c r="A12" s="7"/>
      <c r="B12" s="10"/>
      <c r="C12" s="11"/>
      <c r="D12" s="19"/>
      <c r="E12" s="47"/>
      <c r="F12" s="12"/>
      <c r="G12" s="13"/>
      <c r="H12" s="11"/>
      <c r="I12" s="11"/>
      <c r="J12" s="74"/>
      <c r="K12" s="75" t="str">
        <f t="shared" si="0"/>
        <v/>
      </c>
      <c r="L12" s="60" t="str">
        <f t="shared" si="1"/>
        <v/>
      </c>
      <c r="M12" s="60" t="str">
        <f t="shared" si="2"/>
        <v/>
      </c>
      <c r="N12" s="60" t="str">
        <f t="shared" si="3"/>
        <v/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36" customHeight="1" x14ac:dyDescent="0.2">
      <c r="A13" s="7"/>
      <c r="B13" s="10"/>
      <c r="C13" s="11"/>
      <c r="D13" s="11"/>
      <c r="E13" s="48"/>
      <c r="F13" s="12"/>
      <c r="G13" s="13"/>
      <c r="H13" s="11"/>
      <c r="I13" s="11"/>
      <c r="J13" s="74"/>
      <c r="K13" s="75" t="str">
        <f t="shared" si="0"/>
        <v/>
      </c>
      <c r="L13" s="60" t="str">
        <f t="shared" si="1"/>
        <v/>
      </c>
      <c r="M13" s="60" t="str">
        <f t="shared" si="2"/>
        <v/>
      </c>
      <c r="N13" s="60" t="str">
        <f t="shared" si="3"/>
        <v/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36" customHeight="1" x14ac:dyDescent="0.2">
      <c r="A14" s="7"/>
      <c r="B14" s="10"/>
      <c r="C14" s="11"/>
      <c r="D14" s="11"/>
      <c r="E14" s="48"/>
      <c r="F14" s="12"/>
      <c r="G14" s="13"/>
      <c r="H14" s="11"/>
      <c r="I14" s="11"/>
      <c r="J14" s="74"/>
      <c r="K14" s="75" t="str">
        <f t="shared" si="0"/>
        <v/>
      </c>
      <c r="L14" s="60" t="str">
        <f t="shared" si="1"/>
        <v/>
      </c>
      <c r="M14" s="60" t="str">
        <f t="shared" si="2"/>
        <v/>
      </c>
      <c r="N14" s="60" t="str">
        <f t="shared" si="3"/>
        <v/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36" customHeight="1" x14ac:dyDescent="0.2">
      <c r="A15" s="7"/>
      <c r="B15" s="14"/>
      <c r="C15" s="15"/>
      <c r="D15" s="15"/>
      <c r="E15" s="49"/>
      <c r="F15" s="16"/>
      <c r="G15" s="17"/>
      <c r="H15" s="15"/>
      <c r="I15" s="15"/>
      <c r="J15" s="76"/>
      <c r="K15" s="77" t="str">
        <f t="shared" si="0"/>
        <v/>
      </c>
      <c r="L15" s="60" t="str">
        <f t="shared" si="1"/>
        <v/>
      </c>
      <c r="M15" s="60" t="str">
        <f t="shared" si="2"/>
        <v/>
      </c>
      <c r="N15" s="60" t="str">
        <f t="shared" si="3"/>
        <v/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4" customHeight="1" x14ac:dyDescent="0.2">
      <c r="A16" s="7"/>
      <c r="B16" s="67">
        <f>SUM($B9:$B15)</f>
        <v>0</v>
      </c>
      <c r="C16" s="67">
        <f>SUMIF($E9:$E15,"&lt;&gt;YES",$B9:$B15)</f>
        <v>0</v>
      </c>
      <c r="D16" s="68"/>
      <c r="E16" s="68"/>
      <c r="F16" s="68"/>
      <c r="G16" s="50">
        <f>SUM(G9:G15)</f>
        <v>0</v>
      </c>
      <c r="H16" s="70"/>
      <c r="I16" s="39" t="s">
        <v>20</v>
      </c>
      <c r="J16" s="167" t="str">
        <f>IF(N16&lt;&gt;"",TEXT($N$16,"#,##0")&amp;" watts ~ "&amp;TEXT($N$16/$L$16,"0.0%")&amp;" reduction","")</f>
        <v/>
      </c>
      <c r="K16" s="167"/>
      <c r="L16" s="60">
        <f>SUM(L9:L15)</f>
        <v>0</v>
      </c>
      <c r="M16" s="60" t="str">
        <f>IF(SUM(M9:M15)&gt;0,SUM(M9:M15),"")</f>
        <v/>
      </c>
      <c r="N16" s="60" t="str">
        <f>IF(SUM(N9:N15)&gt;0,SUM(N9:N15),"")</f>
        <v/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2.15" customHeight="1" x14ac:dyDescent="0.2">
      <c r="A17" s="7"/>
      <c r="C17" s="27"/>
      <c r="D17" s="27"/>
      <c r="E17" s="29"/>
      <c r="I17" s="27" t="s">
        <v>14</v>
      </c>
      <c r="J17" s="168" t="str">
        <f>IF(SUM('Owner 2'!K9:K15)&gt;0,SUM('Owner 2'!K9:K15),"")</f>
        <v/>
      </c>
      <c r="K17" s="168"/>
      <c r="L17" s="54"/>
      <c r="M17" s="54"/>
      <c r="N17" s="54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2.15" customHeight="1" x14ac:dyDescent="0.2">
      <c r="A18" s="7"/>
      <c r="B18" s="160" t="s">
        <v>19</v>
      </c>
      <c r="C18" s="160"/>
      <c r="D18" s="160"/>
      <c r="E18" s="160"/>
      <c r="F18" s="160"/>
      <c r="G18" s="160"/>
      <c r="H18" s="160"/>
      <c r="I18" s="27" t="s">
        <v>34</v>
      </c>
      <c r="J18" s="149"/>
      <c r="K18" s="149"/>
      <c r="L18" s="54"/>
      <c r="M18" s="54"/>
      <c r="N18" s="54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2.15" customHeight="1" x14ac:dyDescent="0.2">
      <c r="A19" s="7"/>
      <c r="B19" s="166"/>
      <c r="C19" s="166"/>
      <c r="D19" s="166"/>
      <c r="E19" s="166"/>
      <c r="F19" s="166"/>
      <c r="G19" s="166"/>
      <c r="H19" s="166"/>
      <c r="I19" s="27" t="s">
        <v>1699</v>
      </c>
      <c r="J19" s="149"/>
      <c r="K19" s="149"/>
      <c r="L19" s="54"/>
      <c r="M19" s="54"/>
      <c r="N19" s="5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4" customHeight="1" x14ac:dyDescent="0.2">
      <c r="A20" s="7"/>
      <c r="B20" s="166"/>
      <c r="C20" s="166"/>
      <c r="D20" s="166"/>
      <c r="E20" s="166"/>
      <c r="F20" s="166"/>
      <c r="G20" s="166"/>
      <c r="H20" s="166"/>
      <c r="I20" s="27" t="s">
        <v>13</v>
      </c>
      <c r="J20" s="165" t="str">
        <f>IF(SUM(J17:K19)&gt;0,SUM(J17:K19),"")</f>
        <v/>
      </c>
      <c r="K20" s="165" t="str">
        <f>IF(SUM(K17:K19)&gt;0,SUM(K17:K19)-#REF!,"")</f>
        <v/>
      </c>
      <c r="L20" s="54"/>
      <c r="M20" s="54"/>
      <c r="N20" s="5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2" customHeight="1" x14ac:dyDescent="0.2">
      <c r="A21" s="7"/>
      <c r="B21" s="166"/>
      <c r="C21" s="166"/>
      <c r="D21" s="166"/>
      <c r="E21" s="166"/>
      <c r="F21" s="166"/>
      <c r="G21" s="166"/>
      <c r="H21" s="166"/>
      <c r="I21" s="5"/>
      <c r="J21" s="5"/>
      <c r="K21" s="5"/>
      <c r="L21" s="54"/>
      <c r="M21" s="54"/>
      <c r="N21" s="5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30" customHeight="1" x14ac:dyDescent="0.2">
      <c r="A22" s="7"/>
      <c r="B22" s="7"/>
      <c r="C22" s="7"/>
      <c r="D22" s="7"/>
      <c r="E22" s="28"/>
      <c r="F22" s="7"/>
      <c r="G22" s="7"/>
      <c r="H22" s="7"/>
      <c r="I22" s="7"/>
      <c r="J22" s="7"/>
      <c r="K22" s="7"/>
      <c r="L22" s="54"/>
      <c r="M22" s="54"/>
      <c r="N22" s="54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30" customHeight="1" x14ac:dyDescent="0.2">
      <c r="A23" s="7"/>
      <c r="B23" s="7"/>
      <c r="C23" s="7"/>
      <c r="D23" s="7"/>
      <c r="E23" s="28"/>
      <c r="F23" s="7"/>
      <c r="G23" s="7"/>
      <c r="H23" s="7"/>
      <c r="I23" s="7"/>
      <c r="J23" s="7"/>
      <c r="K23" s="7"/>
      <c r="L23" s="54"/>
      <c r="M23" s="54"/>
      <c r="N23" s="54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30" customHeight="1" x14ac:dyDescent="0.2">
      <c r="A24" s="7"/>
      <c r="B24" s="7"/>
      <c r="C24" s="7"/>
      <c r="D24" s="7"/>
      <c r="E24" s="28"/>
      <c r="F24" s="7"/>
      <c r="G24" s="7"/>
      <c r="H24" s="7"/>
      <c r="I24" s="7"/>
      <c r="J24" s="7"/>
      <c r="K24" s="7"/>
      <c r="L24" s="54"/>
      <c r="M24" s="54"/>
      <c r="N24" s="54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30" customHeight="1" x14ac:dyDescent="0.2">
      <c r="A25" s="7"/>
      <c r="B25" s="7"/>
      <c r="C25" s="7"/>
      <c r="D25" s="7"/>
      <c r="E25" s="28"/>
      <c r="F25" s="7"/>
      <c r="G25" s="7"/>
      <c r="H25" s="7"/>
      <c r="I25" s="7"/>
      <c r="J25" s="7"/>
      <c r="K25" s="7"/>
      <c r="L25" s="54"/>
      <c r="M25" s="54"/>
      <c r="N25" s="54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30" customHeight="1" x14ac:dyDescent="0.2">
      <c r="A26" s="7"/>
      <c r="B26" s="7"/>
      <c r="C26" s="7"/>
      <c r="D26" s="7"/>
      <c r="E26" s="28"/>
      <c r="F26" s="7"/>
      <c r="G26" s="7"/>
      <c r="H26" s="7"/>
      <c r="I26" s="7"/>
      <c r="J26" s="7"/>
      <c r="K26" s="7"/>
      <c r="L26" s="54"/>
      <c r="M26" s="54"/>
      <c r="N26" s="54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30" customHeight="1" x14ac:dyDescent="0.2">
      <c r="A27" s="7"/>
      <c r="B27" s="7"/>
      <c r="C27" s="7"/>
      <c r="D27" s="7"/>
      <c r="E27" s="28"/>
      <c r="F27" s="7"/>
      <c r="G27" s="7"/>
      <c r="H27" s="7"/>
      <c r="I27" s="7"/>
      <c r="J27" s="7"/>
      <c r="K27" s="7"/>
      <c r="L27" s="54"/>
      <c r="M27" s="54"/>
      <c r="N27" s="54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30" customHeight="1" x14ac:dyDescent="0.2">
      <c r="A28" s="7"/>
      <c r="B28" s="7"/>
      <c r="C28" s="7"/>
      <c r="D28" s="7"/>
      <c r="E28" s="28"/>
      <c r="F28" s="7"/>
      <c r="G28" s="7"/>
      <c r="H28" s="7"/>
      <c r="I28" s="7"/>
      <c r="J28" s="7"/>
      <c r="K28" s="7"/>
      <c r="L28" s="54"/>
      <c r="M28" s="54"/>
      <c r="N28" s="54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30" customHeight="1" x14ac:dyDescent="0.2">
      <c r="A29" s="7"/>
      <c r="B29" s="7"/>
      <c r="C29" s="7"/>
      <c r="D29" s="7"/>
      <c r="E29" s="28"/>
      <c r="F29" s="7"/>
      <c r="G29" s="7"/>
      <c r="H29" s="7"/>
      <c r="I29" s="7"/>
      <c r="J29" s="7"/>
      <c r="K29" s="7"/>
      <c r="L29" s="54"/>
      <c r="M29" s="54"/>
      <c r="N29" s="54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30" customHeight="1" x14ac:dyDescent="0.2">
      <c r="A30" s="7"/>
      <c r="B30" s="7"/>
      <c r="C30" s="7"/>
      <c r="D30" s="7"/>
      <c r="E30" s="28"/>
      <c r="F30" s="7"/>
      <c r="G30" s="7"/>
      <c r="H30" s="7"/>
      <c r="I30" s="7"/>
      <c r="J30" s="7"/>
      <c r="K30" s="7"/>
      <c r="L30" s="54"/>
      <c r="M30" s="54"/>
      <c r="N30" s="54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30" customHeight="1" x14ac:dyDescent="0.2">
      <c r="A31" s="7"/>
      <c r="B31" s="7"/>
      <c r="C31" s="7"/>
      <c r="D31" s="7"/>
      <c r="E31" s="28"/>
      <c r="F31" s="7"/>
      <c r="G31" s="7"/>
      <c r="H31" s="7"/>
      <c r="I31" s="7"/>
      <c r="J31" s="7"/>
      <c r="K31" s="7"/>
      <c r="L31" s="54"/>
      <c r="M31" s="54"/>
      <c r="N31" s="54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30" customHeight="1" x14ac:dyDescent="0.2">
      <c r="A32" s="7"/>
      <c r="B32" s="7"/>
      <c r="C32" s="7"/>
      <c r="D32" s="7"/>
      <c r="E32" s="28"/>
      <c r="F32" s="7"/>
      <c r="G32" s="7"/>
      <c r="H32" s="7"/>
      <c r="I32" s="7"/>
      <c r="J32" s="7"/>
      <c r="K32" s="7"/>
      <c r="L32" s="54"/>
      <c r="M32" s="54"/>
      <c r="N32" s="54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30" customHeight="1" x14ac:dyDescent="0.2">
      <c r="A33" s="7"/>
      <c r="B33" s="7"/>
      <c r="C33" s="7"/>
      <c r="D33" s="7"/>
      <c r="E33" s="28"/>
      <c r="F33" s="7"/>
      <c r="G33" s="7"/>
      <c r="H33" s="7"/>
      <c r="I33" s="7"/>
      <c r="J33" s="7"/>
      <c r="K33" s="7"/>
      <c r="L33" s="54"/>
      <c r="M33" s="54"/>
      <c r="N33" s="54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30" customHeight="1" x14ac:dyDescent="0.2">
      <c r="A34" s="7"/>
      <c r="B34" s="7"/>
      <c r="C34" s="7"/>
      <c r="D34" s="7"/>
      <c r="E34" s="28"/>
      <c r="F34" s="7"/>
      <c r="G34" s="7"/>
      <c r="H34" s="7"/>
      <c r="I34" s="7"/>
      <c r="J34" s="7"/>
      <c r="K34" s="7"/>
      <c r="L34" s="54"/>
      <c r="M34" s="54"/>
      <c r="N34" s="54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30" customHeight="1" x14ac:dyDescent="0.2">
      <c r="A35" s="7"/>
      <c r="B35" s="7"/>
      <c r="C35" s="7"/>
      <c r="D35" s="7"/>
      <c r="E35" s="28"/>
      <c r="F35" s="7"/>
      <c r="G35" s="7"/>
      <c r="H35" s="7"/>
      <c r="I35" s="7"/>
      <c r="J35" s="7"/>
      <c r="K35" s="7"/>
      <c r="L35" s="54"/>
      <c r="M35" s="54"/>
      <c r="N35" s="54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30" customHeight="1" x14ac:dyDescent="0.2">
      <c r="A36" s="7"/>
      <c r="B36" s="7"/>
      <c r="C36" s="7"/>
      <c r="D36" s="7"/>
      <c r="E36" s="28"/>
      <c r="F36" s="7"/>
      <c r="G36" s="7"/>
      <c r="H36" s="7"/>
      <c r="I36" s="7"/>
      <c r="J36" s="7"/>
      <c r="K36" s="7"/>
      <c r="L36" s="54"/>
      <c r="M36" s="54"/>
      <c r="N36" s="54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30" customHeight="1" x14ac:dyDescent="0.2">
      <c r="A37" s="7"/>
      <c r="B37" s="7"/>
      <c r="C37" s="7"/>
      <c r="D37" s="7"/>
      <c r="E37" s="28"/>
      <c r="F37" s="7"/>
      <c r="G37" s="7"/>
      <c r="H37" s="7"/>
      <c r="I37" s="7"/>
      <c r="J37" s="7"/>
      <c r="K37" s="7"/>
      <c r="L37" s="54"/>
      <c r="M37" s="54"/>
      <c r="N37" s="54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30" customHeight="1" x14ac:dyDescent="0.2">
      <c r="A38" s="7"/>
      <c r="B38" s="7"/>
      <c r="C38" s="7"/>
      <c r="D38" s="7"/>
      <c r="E38" s="28"/>
      <c r="F38" s="7"/>
      <c r="G38" s="7"/>
      <c r="H38" s="7"/>
      <c r="I38" s="7"/>
      <c r="J38" s="7"/>
      <c r="K38" s="7"/>
      <c r="L38" s="54"/>
      <c r="M38" s="54"/>
      <c r="N38" s="54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30" customHeight="1" x14ac:dyDescent="0.2">
      <c r="A39" s="7"/>
      <c r="B39" s="7"/>
      <c r="C39" s="7"/>
      <c r="D39" s="7"/>
      <c r="E39" s="28"/>
      <c r="F39" s="7"/>
      <c r="G39" s="7"/>
      <c r="H39" s="7"/>
      <c r="I39" s="7"/>
      <c r="J39" s="7"/>
      <c r="K39" s="7"/>
      <c r="L39" s="54"/>
      <c r="M39" s="54"/>
      <c r="N39" s="54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30" customHeight="1" x14ac:dyDescent="0.2">
      <c r="A40" s="7"/>
      <c r="B40" s="7"/>
      <c r="C40" s="7"/>
      <c r="D40" s="7"/>
      <c r="E40" s="28"/>
      <c r="F40" s="7"/>
      <c r="G40" s="7"/>
      <c r="H40" s="7"/>
      <c r="I40" s="7"/>
      <c r="J40" s="7"/>
      <c r="K40" s="7"/>
      <c r="L40" s="54"/>
      <c r="M40" s="54"/>
      <c r="N40" s="54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30" customHeight="1" x14ac:dyDescent="0.2">
      <c r="A41" s="7"/>
      <c r="B41" s="7"/>
      <c r="C41" s="7"/>
      <c r="D41" s="7"/>
      <c r="E41" s="28"/>
      <c r="F41" s="7"/>
      <c r="G41" s="7"/>
      <c r="H41" s="7"/>
      <c r="I41" s="7"/>
      <c r="J41" s="7"/>
      <c r="K41" s="7"/>
      <c r="L41" s="54"/>
      <c r="M41" s="54"/>
      <c r="N41" s="5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30" customHeight="1" x14ac:dyDescent="0.2">
      <c r="A42" s="7"/>
      <c r="B42" s="7"/>
      <c r="C42" s="7"/>
      <c r="D42" s="7"/>
      <c r="E42" s="28"/>
      <c r="F42" s="7"/>
      <c r="G42" s="7"/>
      <c r="H42" s="7"/>
      <c r="I42" s="7"/>
      <c r="J42" s="7"/>
      <c r="K42" s="7"/>
      <c r="L42" s="54"/>
      <c r="M42" s="54"/>
      <c r="N42" s="54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30" customHeight="1" x14ac:dyDescent="0.2">
      <c r="A43" s="7"/>
      <c r="B43" s="7"/>
      <c r="C43" s="7"/>
      <c r="D43" s="7"/>
      <c r="E43" s="28"/>
      <c r="F43" s="7"/>
      <c r="G43" s="7"/>
      <c r="H43" s="7"/>
      <c r="I43" s="7"/>
      <c r="J43" s="7"/>
      <c r="K43" s="7"/>
      <c r="L43" s="54"/>
      <c r="M43" s="54"/>
      <c r="N43" s="54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30" customHeight="1" x14ac:dyDescent="0.2">
      <c r="A44" s="7"/>
      <c r="B44" s="7"/>
      <c r="C44" s="7"/>
      <c r="D44" s="7"/>
      <c r="E44" s="28"/>
      <c r="F44" s="7"/>
      <c r="G44" s="7"/>
      <c r="H44" s="7"/>
      <c r="I44" s="7"/>
      <c r="J44" s="7"/>
      <c r="K44" s="7"/>
      <c r="L44" s="54"/>
      <c r="M44" s="54"/>
      <c r="N44" s="54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30" customHeight="1" x14ac:dyDescent="0.2">
      <c r="A45" s="7"/>
      <c r="B45" s="7"/>
      <c r="C45" s="7"/>
      <c r="D45" s="7"/>
      <c r="E45" s="28"/>
      <c r="F45" s="7"/>
      <c r="G45" s="7"/>
      <c r="H45" s="7"/>
      <c r="I45" s="7"/>
      <c r="J45" s="7"/>
      <c r="K45" s="7"/>
      <c r="L45" s="54"/>
      <c r="M45" s="54"/>
      <c r="N45" s="54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7"/>
      <c r="B46" s="7"/>
      <c r="C46" s="7"/>
      <c r="D46" s="7"/>
      <c r="E46" s="28"/>
      <c r="F46" s="7"/>
      <c r="G46" s="7"/>
      <c r="H46" s="7"/>
      <c r="I46" s="7"/>
      <c r="J46" s="7"/>
      <c r="K46" s="7"/>
      <c r="L46" s="54"/>
      <c r="M46" s="54"/>
      <c r="N46" s="54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">
      <c r="A47" s="7"/>
      <c r="B47" s="7"/>
      <c r="C47" s="7"/>
      <c r="D47" s="7"/>
      <c r="E47" s="28"/>
      <c r="F47" s="7"/>
      <c r="G47" s="7"/>
      <c r="H47" s="7"/>
      <c r="I47" s="7"/>
      <c r="J47" s="7"/>
      <c r="K47" s="7"/>
      <c r="L47" s="54"/>
    </row>
    <row r="48" spans="1:34" x14ac:dyDescent="0.2">
      <c r="A48" s="7"/>
      <c r="B48" s="7"/>
      <c r="C48" s="7"/>
      <c r="D48" s="7"/>
      <c r="E48" s="28"/>
      <c r="F48" s="7"/>
      <c r="G48" s="7"/>
      <c r="H48" s="7"/>
      <c r="I48" s="7"/>
      <c r="J48" s="7"/>
      <c r="K48" s="7"/>
      <c r="L48" s="54"/>
    </row>
    <row r="49" spans="1:12" x14ac:dyDescent="0.2">
      <c r="A49" s="7"/>
      <c r="B49" s="7"/>
      <c r="C49" s="7"/>
      <c r="D49" s="7"/>
      <c r="E49" s="28"/>
      <c r="F49" s="7"/>
      <c r="G49" s="7"/>
      <c r="H49" s="7"/>
      <c r="I49" s="7"/>
      <c r="J49" s="7"/>
      <c r="K49" s="7"/>
      <c r="L49" s="54"/>
    </row>
    <row r="50" spans="1:12" x14ac:dyDescent="0.2">
      <c r="A50" s="7"/>
      <c r="B50" s="7"/>
      <c r="C50" s="7"/>
      <c r="D50" s="7"/>
      <c r="E50" s="28"/>
      <c r="F50" s="7"/>
      <c r="G50" s="7"/>
      <c r="H50" s="7"/>
      <c r="I50" s="7"/>
      <c r="J50" s="7"/>
      <c r="K50" s="7"/>
      <c r="L50" s="54"/>
    </row>
    <row r="51" spans="1:12" x14ac:dyDescent="0.2">
      <c r="A51" s="7"/>
      <c r="B51" s="7"/>
      <c r="C51" s="7"/>
      <c r="D51" s="7"/>
      <c r="E51" s="28"/>
      <c r="F51" s="7"/>
      <c r="G51" s="7"/>
      <c r="H51" s="7"/>
      <c r="I51" s="7"/>
      <c r="J51" s="7"/>
      <c r="K51" s="7"/>
      <c r="L51" s="54"/>
    </row>
    <row r="52" spans="1:12" x14ac:dyDescent="0.2">
      <c r="A52" s="7"/>
    </row>
    <row r="53" spans="1:12" x14ac:dyDescent="0.2">
      <c r="A53" s="7"/>
    </row>
  </sheetData>
  <sheetProtection password="CC14" sheet="1" selectLockedCells="1"/>
  <mergeCells count="18">
    <mergeCell ref="B2:H2"/>
    <mergeCell ref="I2:K2"/>
    <mergeCell ref="B3:C3"/>
    <mergeCell ref="D3:J3"/>
    <mergeCell ref="B4:C4"/>
    <mergeCell ref="D4:J4"/>
    <mergeCell ref="B5:C5"/>
    <mergeCell ref="D5:J5"/>
    <mergeCell ref="B7:F7"/>
    <mergeCell ref="G7:K7"/>
    <mergeCell ref="J16:K16"/>
    <mergeCell ref="J17:K17"/>
    <mergeCell ref="J20:K20"/>
    <mergeCell ref="B18:H18"/>
    <mergeCell ref="J18:K18"/>
    <mergeCell ref="J19:K19"/>
    <mergeCell ref="B19:H21"/>
    <mergeCell ref="B6:K6"/>
  </mergeCells>
  <dataValidations count="3">
    <dataValidation allowBlank="1" showInputMessage="1" showErrorMessage="1" promptTitle="Other Costs" prompt="If Other Costs Required for Conversion, enter cost breakdown in Cell B19" sqref="J18:K18"/>
    <dataValidation type="list" allowBlank="1" showInputMessage="1" showErrorMessage="1" promptTitle="LED" prompt="Are Existing Fixtures LED?" sqref="E9:E15">
      <formula1>"YES, NO"</formula1>
    </dataValidation>
    <dataValidation type="list" allowBlank="1" showInputMessage="1" showErrorMessage="1" promptTitle="METERED" prompt="Are Existing Fixtures Metered?" sqref="F9:F15">
      <formula1>"YES, NO"</formula1>
    </dataValidation>
  </dataValidations>
  <pageMargins left="0.5" right="0.75" top="0.75" bottom="0.75" header="0.5" footer="0.5"/>
  <pageSetup scale="87" fitToHeight="0" orientation="landscape" r:id="rId1"/>
  <headerFooter>
    <oddFooter xml:space="preserve">&amp;LOwner: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H53"/>
  <sheetViews>
    <sheetView showGridLines="0" workbookViewId="0">
      <pane ySplit="8" topLeftCell="A9" activePane="bottomLeft" state="frozenSplit"/>
      <selection activeCell="I20" sqref="I20:J20"/>
      <selection pane="bottomLeft" activeCell="D3" sqref="D3:J3"/>
    </sheetView>
  </sheetViews>
  <sheetFormatPr defaultRowHeight="14.25" x14ac:dyDescent="0.2"/>
  <cols>
    <col min="1" max="1" width="20.75" customWidth="1"/>
    <col min="2" max="3" width="8.75" customWidth="1"/>
    <col min="4" max="4" width="29.75" customWidth="1"/>
    <col min="5" max="6" width="6.75" customWidth="1"/>
    <col min="7" max="8" width="8.75" customWidth="1"/>
    <col min="9" max="9" width="29.75" customWidth="1"/>
    <col min="10" max="10" width="7.75" customWidth="1"/>
    <col min="11" max="11" width="14.75" customWidth="1"/>
    <col min="12" max="12" width="50.75" style="33" customWidth="1"/>
    <col min="13" max="14" width="20.75" style="33" customWidth="1"/>
    <col min="15" max="16" width="30.75" customWidth="1"/>
  </cols>
  <sheetData>
    <row r="1" spans="1:34" s="7" customFormat="1" ht="76.150000000000006" customHeight="1" x14ac:dyDescent="0.2">
      <c r="E1" s="28"/>
      <c r="L1" s="31"/>
      <c r="M1" s="31"/>
      <c r="N1" s="31"/>
    </row>
    <row r="2" spans="1:34" ht="42" customHeight="1" x14ac:dyDescent="0.2">
      <c r="A2" s="7"/>
      <c r="B2" s="155" t="s">
        <v>16</v>
      </c>
      <c r="C2" s="156"/>
      <c r="D2" s="156"/>
      <c r="E2" s="156"/>
      <c r="F2" s="156"/>
      <c r="G2" s="156"/>
      <c r="H2" s="156"/>
      <c r="I2" s="157" t="str">
        <f>IF(agency&lt;&gt;"",agency,"")</f>
        <v/>
      </c>
      <c r="J2" s="157"/>
      <c r="K2" s="157"/>
      <c r="L2" s="31"/>
      <c r="M2" s="31"/>
      <c r="N2" s="31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30" customHeight="1" x14ac:dyDescent="0.2">
      <c r="A3" s="7"/>
      <c r="B3" s="161" t="s">
        <v>23</v>
      </c>
      <c r="C3" s="161"/>
      <c r="D3" s="162"/>
      <c r="E3" s="162"/>
      <c r="F3" s="162"/>
      <c r="G3" s="162"/>
      <c r="H3" s="162"/>
      <c r="I3" s="162"/>
      <c r="J3" s="162"/>
      <c r="L3" s="31"/>
      <c r="M3" s="31"/>
      <c r="N3" s="31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4" customHeight="1" x14ac:dyDescent="0.2">
      <c r="A4" s="7"/>
      <c r="B4" s="161" t="s">
        <v>18</v>
      </c>
      <c r="C4" s="161"/>
      <c r="D4" s="163"/>
      <c r="E4" s="163"/>
      <c r="F4" s="163"/>
      <c r="G4" s="163"/>
      <c r="H4" s="163"/>
      <c r="I4" s="163"/>
      <c r="J4" s="163"/>
      <c r="L4" s="31"/>
      <c r="M4" s="31"/>
      <c r="N4" s="3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4" customHeight="1" x14ac:dyDescent="0.2">
      <c r="A5" s="7"/>
      <c r="B5" s="161" t="s">
        <v>17</v>
      </c>
      <c r="C5" s="161"/>
      <c r="D5" s="164"/>
      <c r="E5" s="164"/>
      <c r="F5" s="164"/>
      <c r="G5" s="164"/>
      <c r="H5" s="164"/>
      <c r="I5" s="164"/>
      <c r="J5" s="164"/>
      <c r="L5" s="31"/>
      <c r="M5" s="31"/>
      <c r="N5" s="31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8" customHeight="1" x14ac:dyDescent="0.2">
      <c r="A6" s="7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31"/>
      <c r="M6" s="31"/>
      <c r="N6" s="31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4" customHeight="1" x14ac:dyDescent="0.2">
      <c r="A7" s="7"/>
      <c r="B7" s="152" t="s">
        <v>43</v>
      </c>
      <c r="C7" s="153"/>
      <c r="D7" s="153"/>
      <c r="E7" s="153"/>
      <c r="F7" s="154"/>
      <c r="G7" s="158" t="s">
        <v>44</v>
      </c>
      <c r="H7" s="153"/>
      <c r="I7" s="153"/>
      <c r="J7" s="153"/>
      <c r="K7" s="159"/>
      <c r="L7" s="31"/>
      <c r="M7" s="31"/>
      <c r="N7" s="31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8.15" customHeight="1" x14ac:dyDescent="0.2">
      <c r="A8" s="7"/>
      <c r="B8" s="22" t="s">
        <v>11</v>
      </c>
      <c r="C8" s="23" t="s">
        <v>8</v>
      </c>
      <c r="D8" s="23" t="s">
        <v>9</v>
      </c>
      <c r="E8" s="46" t="s">
        <v>42</v>
      </c>
      <c r="F8" s="24" t="s">
        <v>12</v>
      </c>
      <c r="G8" s="25" t="s">
        <v>11</v>
      </c>
      <c r="H8" s="23" t="s">
        <v>8</v>
      </c>
      <c r="I8" s="23" t="s">
        <v>10</v>
      </c>
      <c r="J8" s="23" t="s">
        <v>15</v>
      </c>
      <c r="K8" s="26" t="s">
        <v>13</v>
      </c>
      <c r="L8" s="59" t="s">
        <v>1695</v>
      </c>
      <c r="M8" s="59" t="s">
        <v>1696</v>
      </c>
      <c r="N8" s="59" t="s">
        <v>1697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36" customHeight="1" x14ac:dyDescent="0.2">
      <c r="A9" s="7"/>
      <c r="B9" s="18"/>
      <c r="C9" s="19"/>
      <c r="D9" s="19"/>
      <c r="E9" s="47"/>
      <c r="F9" s="20"/>
      <c r="G9" s="21"/>
      <c r="H9" s="19"/>
      <c r="I9" s="19"/>
      <c r="J9" s="72"/>
      <c r="K9" s="73" t="str">
        <f t="shared" ref="K9:K15" si="0">IF(J9*G9&gt;0,J9*G9,"")</f>
        <v/>
      </c>
      <c r="L9" s="60" t="str">
        <f>IF(AND(B9*C9&gt;0,E9&lt;&gt;"YES"),B9*C9,"")</f>
        <v/>
      </c>
      <c r="M9" s="60" t="str">
        <f>IF(G9*H9&gt;0,G9*H9,"")</f>
        <v/>
      </c>
      <c r="N9" s="60" t="str">
        <f>IF(M9&lt;&gt;"",L9-M9,"")</f>
        <v/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36" customHeight="1" x14ac:dyDescent="0.2">
      <c r="A10" s="7"/>
      <c r="B10" s="10"/>
      <c r="C10" s="11"/>
      <c r="D10" s="19"/>
      <c r="E10" s="47"/>
      <c r="F10" s="12"/>
      <c r="G10" s="13"/>
      <c r="H10" s="11"/>
      <c r="I10" s="11"/>
      <c r="J10" s="74"/>
      <c r="K10" s="75" t="str">
        <f t="shared" si="0"/>
        <v/>
      </c>
      <c r="L10" s="60" t="str">
        <f t="shared" ref="L10:L15" si="1">IF(AND(B10*C10&gt;0,E10&lt;&gt;"YES"),B10*C10,"")</f>
        <v/>
      </c>
      <c r="M10" s="60" t="str">
        <f t="shared" ref="M10:M15" si="2">IF(G10*H10&gt;0,G10*H10,"")</f>
        <v/>
      </c>
      <c r="N10" s="60" t="str">
        <f t="shared" ref="N10:N15" si="3">IF(M10&lt;&gt;"",L10-M10,"")</f>
        <v/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36" customHeight="1" x14ac:dyDescent="0.2">
      <c r="A11" s="7"/>
      <c r="B11" s="10"/>
      <c r="C11" s="11"/>
      <c r="D11" s="19"/>
      <c r="E11" s="47"/>
      <c r="F11" s="12"/>
      <c r="G11" s="13"/>
      <c r="H11" s="11"/>
      <c r="I11" s="11"/>
      <c r="J11" s="74"/>
      <c r="K11" s="75" t="str">
        <f t="shared" si="0"/>
        <v/>
      </c>
      <c r="L11" s="60" t="str">
        <f t="shared" si="1"/>
        <v/>
      </c>
      <c r="M11" s="60" t="str">
        <f t="shared" si="2"/>
        <v/>
      </c>
      <c r="N11" s="60" t="str">
        <f t="shared" si="3"/>
        <v/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36" customHeight="1" x14ac:dyDescent="0.2">
      <c r="A12" s="7"/>
      <c r="B12" s="10"/>
      <c r="C12" s="11"/>
      <c r="D12" s="19"/>
      <c r="E12" s="47"/>
      <c r="F12" s="12"/>
      <c r="G12" s="13"/>
      <c r="H12" s="11"/>
      <c r="I12" s="11"/>
      <c r="J12" s="74"/>
      <c r="K12" s="75" t="str">
        <f t="shared" si="0"/>
        <v/>
      </c>
      <c r="L12" s="60" t="str">
        <f t="shared" si="1"/>
        <v/>
      </c>
      <c r="M12" s="60" t="str">
        <f t="shared" si="2"/>
        <v/>
      </c>
      <c r="N12" s="60" t="str">
        <f t="shared" si="3"/>
        <v/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36" customHeight="1" x14ac:dyDescent="0.2">
      <c r="A13" s="7"/>
      <c r="B13" s="10"/>
      <c r="C13" s="11"/>
      <c r="D13" s="11"/>
      <c r="E13" s="48"/>
      <c r="F13" s="12"/>
      <c r="G13" s="13"/>
      <c r="H13" s="11"/>
      <c r="I13" s="11"/>
      <c r="J13" s="74"/>
      <c r="K13" s="75" t="str">
        <f t="shared" si="0"/>
        <v/>
      </c>
      <c r="L13" s="60" t="str">
        <f t="shared" si="1"/>
        <v/>
      </c>
      <c r="M13" s="60" t="str">
        <f t="shared" si="2"/>
        <v/>
      </c>
      <c r="N13" s="60" t="str">
        <f t="shared" si="3"/>
        <v/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36" customHeight="1" x14ac:dyDescent="0.2">
      <c r="A14" s="7"/>
      <c r="B14" s="10"/>
      <c r="C14" s="11"/>
      <c r="D14" s="11"/>
      <c r="E14" s="48"/>
      <c r="F14" s="12"/>
      <c r="G14" s="13"/>
      <c r="H14" s="11"/>
      <c r="I14" s="11"/>
      <c r="J14" s="74"/>
      <c r="K14" s="75" t="str">
        <f t="shared" si="0"/>
        <v/>
      </c>
      <c r="L14" s="60" t="str">
        <f t="shared" si="1"/>
        <v/>
      </c>
      <c r="M14" s="60" t="str">
        <f t="shared" si="2"/>
        <v/>
      </c>
      <c r="N14" s="60" t="str">
        <f t="shared" si="3"/>
        <v/>
      </c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36" customHeight="1" x14ac:dyDescent="0.2">
      <c r="A15" s="7"/>
      <c r="B15" s="14"/>
      <c r="C15" s="15"/>
      <c r="D15" s="15"/>
      <c r="E15" s="49"/>
      <c r="F15" s="16"/>
      <c r="G15" s="17"/>
      <c r="H15" s="15"/>
      <c r="I15" s="15"/>
      <c r="J15" s="76"/>
      <c r="K15" s="77" t="str">
        <f t="shared" si="0"/>
        <v/>
      </c>
      <c r="L15" s="60" t="str">
        <f t="shared" si="1"/>
        <v/>
      </c>
      <c r="M15" s="60" t="str">
        <f t="shared" si="2"/>
        <v/>
      </c>
      <c r="N15" s="60" t="str">
        <f t="shared" si="3"/>
        <v/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4" customHeight="1" x14ac:dyDescent="0.2">
      <c r="A16" s="7"/>
      <c r="B16" s="67">
        <f>SUM($B9:$B15)</f>
        <v>0</v>
      </c>
      <c r="C16" s="67">
        <f>SUMIF($E9:$E15,"&lt;&gt;YES",$B9:$B15)</f>
        <v>0</v>
      </c>
      <c r="D16" s="68"/>
      <c r="E16" s="68"/>
      <c r="F16" s="68"/>
      <c r="G16" s="50">
        <f>SUM(G9:G15)</f>
        <v>0</v>
      </c>
      <c r="H16" s="69"/>
      <c r="I16" s="39" t="s">
        <v>20</v>
      </c>
      <c r="J16" s="169" t="str">
        <f>IF(N16&lt;&gt;"",TEXT($N$16,"#,##0")&amp;" watts ~ "&amp;TEXT($N$16/$L$16,"0.0%")&amp;" reduction","")</f>
        <v/>
      </c>
      <c r="K16" s="167"/>
      <c r="L16" s="60">
        <f>SUM(L9:L15)</f>
        <v>0</v>
      </c>
      <c r="M16" s="60" t="str">
        <f>IF(SUM(M9:M15)&gt;0,SUM(M9:M15),"")</f>
        <v/>
      </c>
      <c r="N16" s="60" t="str">
        <f>IF(SUM(N9:N15)&gt;0,SUM(N9:N15),"")</f>
        <v/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4" customHeight="1" x14ac:dyDescent="0.2">
      <c r="A17" s="7"/>
      <c r="I17" s="27" t="s">
        <v>14</v>
      </c>
      <c r="J17" s="168" t="str">
        <f>IF(SUM('Owner 3'!K9:K15)&gt;0,SUM('Owner 3'!K9:K15),"")</f>
        <v/>
      </c>
      <c r="K17" s="168"/>
      <c r="L17" s="31"/>
      <c r="M17" s="31"/>
      <c r="N17" s="31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4" customHeight="1" x14ac:dyDescent="0.2">
      <c r="A18" s="7"/>
      <c r="B18" s="160" t="s">
        <v>19</v>
      </c>
      <c r="C18" s="160"/>
      <c r="D18" s="160"/>
      <c r="E18" s="160"/>
      <c r="F18" s="160"/>
      <c r="G18" s="160"/>
      <c r="H18" s="160"/>
      <c r="I18" s="27" t="s">
        <v>34</v>
      </c>
      <c r="J18" s="149"/>
      <c r="K18" s="149"/>
      <c r="L18" s="31"/>
      <c r="M18" s="31"/>
      <c r="N18" s="31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4" customHeight="1" x14ac:dyDescent="0.2">
      <c r="A19" s="7"/>
      <c r="B19" s="166"/>
      <c r="C19" s="166"/>
      <c r="D19" s="166"/>
      <c r="E19" s="166"/>
      <c r="F19" s="166"/>
      <c r="G19" s="166"/>
      <c r="H19" s="166"/>
      <c r="I19" s="27" t="s">
        <v>1699</v>
      </c>
      <c r="J19" s="149"/>
      <c r="K19" s="149"/>
      <c r="L19" s="31"/>
      <c r="M19" s="31"/>
      <c r="N19" s="31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4" customHeight="1" x14ac:dyDescent="0.2">
      <c r="A20" s="7"/>
      <c r="B20" s="166"/>
      <c r="C20" s="166"/>
      <c r="D20" s="166"/>
      <c r="E20" s="166"/>
      <c r="F20" s="166"/>
      <c r="G20" s="166"/>
      <c r="H20" s="166"/>
      <c r="I20" s="27" t="s">
        <v>13</v>
      </c>
      <c r="J20" s="165" t="str">
        <f>IF(SUM(J17:K19)&gt;0,SUM(J17:K19),"")</f>
        <v/>
      </c>
      <c r="K20" s="165" t="str">
        <f>IF(SUM(K17:K19)&gt;0,SUM(K17:K19)-#REF!,"")</f>
        <v/>
      </c>
      <c r="L20" s="31"/>
      <c r="M20" s="31"/>
      <c r="N20" s="31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2" customHeight="1" x14ac:dyDescent="0.2">
      <c r="A21" s="7"/>
      <c r="B21" s="166"/>
      <c r="C21" s="166"/>
      <c r="D21" s="166"/>
      <c r="E21" s="166"/>
      <c r="F21" s="166"/>
      <c r="G21" s="166"/>
      <c r="H21" s="166"/>
      <c r="I21" s="5"/>
      <c r="J21" s="5"/>
      <c r="K21" s="5"/>
      <c r="L21" s="31"/>
      <c r="M21" s="31"/>
      <c r="N21" s="3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30" customHeight="1" x14ac:dyDescent="0.2">
      <c r="A22" s="7"/>
      <c r="B22" s="7"/>
      <c r="C22" s="7"/>
      <c r="D22" s="7"/>
      <c r="E22" s="28"/>
      <c r="F22" s="7"/>
      <c r="G22" s="7"/>
      <c r="H22" s="7"/>
      <c r="I22" s="7"/>
      <c r="J22" s="7"/>
      <c r="K22" s="7"/>
      <c r="L22" s="31"/>
      <c r="M22" s="31"/>
      <c r="N22" s="31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30" customHeight="1" x14ac:dyDescent="0.2">
      <c r="A23" s="7"/>
      <c r="B23" s="7"/>
      <c r="C23" s="7"/>
      <c r="D23" s="7"/>
      <c r="E23" s="28"/>
      <c r="F23" s="7"/>
      <c r="G23" s="7"/>
      <c r="H23" s="7"/>
      <c r="I23" s="7"/>
      <c r="J23" s="7"/>
      <c r="K23" s="7"/>
      <c r="L23" s="31"/>
      <c r="M23" s="31"/>
      <c r="N23" s="31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30" customHeight="1" x14ac:dyDescent="0.2">
      <c r="A24" s="7"/>
      <c r="B24" s="7"/>
      <c r="C24" s="7"/>
      <c r="D24" s="7"/>
      <c r="E24" s="28"/>
      <c r="F24" s="7"/>
      <c r="G24" s="7"/>
      <c r="H24" s="7"/>
      <c r="I24" s="7"/>
      <c r="J24" s="7"/>
      <c r="K24" s="7"/>
      <c r="L24" s="31"/>
      <c r="M24" s="31"/>
      <c r="N24" s="31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30" customHeight="1" x14ac:dyDescent="0.2">
      <c r="A25" s="7"/>
      <c r="B25" s="7"/>
      <c r="C25" s="7"/>
      <c r="D25" s="7"/>
      <c r="E25" s="28"/>
      <c r="F25" s="7"/>
      <c r="G25" s="7"/>
      <c r="H25" s="7"/>
      <c r="I25" s="7"/>
      <c r="J25" s="7"/>
      <c r="K25" s="7"/>
      <c r="L25" s="31"/>
      <c r="M25" s="31"/>
      <c r="N25" s="31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30" customHeight="1" x14ac:dyDescent="0.2">
      <c r="A26" s="7"/>
      <c r="B26" s="7"/>
      <c r="C26" s="7"/>
      <c r="D26" s="7"/>
      <c r="E26" s="28"/>
      <c r="F26" s="7"/>
      <c r="G26" s="7"/>
      <c r="H26" s="7"/>
      <c r="I26" s="7"/>
      <c r="J26" s="7"/>
      <c r="K26" s="7"/>
      <c r="L26" s="31"/>
      <c r="M26" s="31"/>
      <c r="N26" s="31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30" customHeight="1" x14ac:dyDescent="0.2">
      <c r="A27" s="7"/>
      <c r="B27" s="7"/>
      <c r="C27" s="7"/>
      <c r="D27" s="7"/>
      <c r="E27" s="28"/>
      <c r="F27" s="7"/>
      <c r="G27" s="7"/>
      <c r="H27" s="7"/>
      <c r="I27" s="7"/>
      <c r="J27" s="7"/>
      <c r="K27" s="7"/>
      <c r="L27" s="31"/>
      <c r="M27" s="31"/>
      <c r="N27" s="31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30" customHeight="1" x14ac:dyDescent="0.2">
      <c r="A28" s="7"/>
      <c r="B28" s="7"/>
      <c r="C28" s="7"/>
      <c r="D28" s="7"/>
      <c r="E28" s="28"/>
      <c r="F28" s="7"/>
      <c r="G28" s="7"/>
      <c r="H28" s="7"/>
      <c r="I28" s="7"/>
      <c r="J28" s="7"/>
      <c r="K28" s="7"/>
      <c r="L28" s="31"/>
      <c r="M28" s="31"/>
      <c r="N28" s="31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30" customHeight="1" x14ac:dyDescent="0.2">
      <c r="A29" s="7"/>
      <c r="B29" s="7"/>
      <c r="C29" s="7"/>
      <c r="D29" s="7"/>
      <c r="E29" s="28"/>
      <c r="F29" s="7"/>
      <c r="G29" s="7"/>
      <c r="H29" s="7"/>
      <c r="I29" s="7"/>
      <c r="J29" s="7"/>
      <c r="K29" s="7"/>
      <c r="L29" s="31"/>
      <c r="M29" s="31"/>
      <c r="N29" s="31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30" customHeight="1" x14ac:dyDescent="0.2">
      <c r="A30" s="7"/>
      <c r="B30" s="7"/>
      <c r="C30" s="7"/>
      <c r="D30" s="7"/>
      <c r="E30" s="28"/>
      <c r="F30" s="7"/>
      <c r="G30" s="7"/>
      <c r="H30" s="7"/>
      <c r="I30" s="7"/>
      <c r="J30" s="7"/>
      <c r="K30" s="7"/>
      <c r="L30" s="31"/>
      <c r="M30" s="31"/>
      <c r="N30" s="31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30" customHeight="1" x14ac:dyDescent="0.2">
      <c r="A31" s="7"/>
      <c r="B31" s="7"/>
      <c r="C31" s="7"/>
      <c r="D31" s="7"/>
      <c r="E31" s="28"/>
      <c r="F31" s="7"/>
      <c r="G31" s="7"/>
      <c r="H31" s="7"/>
      <c r="I31" s="7"/>
      <c r="J31" s="7"/>
      <c r="K31" s="7"/>
      <c r="L31" s="31"/>
      <c r="M31" s="31"/>
      <c r="N31" s="31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30" customHeight="1" x14ac:dyDescent="0.2">
      <c r="A32" s="7"/>
      <c r="B32" s="7"/>
      <c r="C32" s="7"/>
      <c r="D32" s="7"/>
      <c r="E32" s="28"/>
      <c r="F32" s="7"/>
      <c r="G32" s="7"/>
      <c r="H32" s="7"/>
      <c r="I32" s="7"/>
      <c r="J32" s="7"/>
      <c r="K32" s="7"/>
      <c r="L32" s="31"/>
      <c r="M32" s="31"/>
      <c r="N32" s="31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30" customHeight="1" x14ac:dyDescent="0.2">
      <c r="A33" s="7"/>
      <c r="B33" s="7"/>
      <c r="C33" s="7"/>
      <c r="D33" s="7"/>
      <c r="E33" s="28"/>
      <c r="F33" s="7"/>
      <c r="G33" s="7"/>
      <c r="H33" s="7"/>
      <c r="I33" s="7"/>
      <c r="J33" s="7"/>
      <c r="K33" s="7"/>
      <c r="L33" s="31"/>
      <c r="M33" s="31"/>
      <c r="N33" s="31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30" customHeight="1" x14ac:dyDescent="0.2">
      <c r="A34" s="7"/>
      <c r="B34" s="7"/>
      <c r="C34" s="7"/>
      <c r="D34" s="7"/>
      <c r="E34" s="28"/>
      <c r="F34" s="7"/>
      <c r="G34" s="7"/>
      <c r="H34" s="7"/>
      <c r="I34" s="7"/>
      <c r="J34" s="7"/>
      <c r="K34" s="7"/>
      <c r="L34" s="31"/>
      <c r="M34" s="31"/>
      <c r="N34" s="31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30" customHeight="1" x14ac:dyDescent="0.2">
      <c r="A35" s="7"/>
      <c r="B35" s="7"/>
      <c r="C35" s="7"/>
      <c r="D35" s="7"/>
      <c r="E35" s="28"/>
      <c r="F35" s="7"/>
      <c r="G35" s="7"/>
      <c r="H35" s="7"/>
      <c r="I35" s="7"/>
      <c r="J35" s="7"/>
      <c r="K35" s="7"/>
      <c r="L35" s="31"/>
      <c r="M35" s="31"/>
      <c r="N35" s="31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30" customHeight="1" x14ac:dyDescent="0.2">
      <c r="A36" s="7"/>
      <c r="B36" s="7"/>
      <c r="C36" s="7"/>
      <c r="D36" s="7"/>
      <c r="E36" s="28"/>
      <c r="F36" s="7"/>
      <c r="G36" s="7"/>
      <c r="H36" s="7"/>
      <c r="I36" s="7"/>
      <c r="J36" s="7"/>
      <c r="K36" s="7"/>
      <c r="L36" s="31"/>
      <c r="M36" s="31"/>
      <c r="N36" s="31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30" customHeight="1" x14ac:dyDescent="0.2">
      <c r="A37" s="7"/>
      <c r="B37" s="7"/>
      <c r="C37" s="7"/>
      <c r="D37" s="7"/>
      <c r="E37" s="28"/>
      <c r="F37" s="7"/>
      <c r="G37" s="7"/>
      <c r="H37" s="7"/>
      <c r="I37" s="7"/>
      <c r="J37" s="7"/>
      <c r="K37" s="7"/>
      <c r="L37" s="31"/>
      <c r="M37" s="31"/>
      <c r="N37" s="31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30" customHeight="1" x14ac:dyDescent="0.2">
      <c r="A38" s="7"/>
      <c r="B38" s="7"/>
      <c r="C38" s="7"/>
      <c r="D38" s="7"/>
      <c r="E38" s="28"/>
      <c r="F38" s="7"/>
      <c r="G38" s="7"/>
      <c r="H38" s="7"/>
      <c r="I38" s="7"/>
      <c r="J38" s="7"/>
      <c r="K38" s="7"/>
      <c r="L38" s="31"/>
      <c r="M38" s="31"/>
      <c r="N38" s="31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30" customHeight="1" x14ac:dyDescent="0.2">
      <c r="A39" s="7"/>
      <c r="B39" s="7"/>
      <c r="C39" s="7"/>
      <c r="D39" s="7"/>
      <c r="E39" s="28"/>
      <c r="F39" s="7"/>
      <c r="G39" s="7"/>
      <c r="H39" s="7"/>
      <c r="I39" s="7"/>
      <c r="J39" s="7"/>
      <c r="K39" s="7"/>
      <c r="L39" s="31"/>
      <c r="M39" s="31"/>
      <c r="N39" s="31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30" customHeight="1" x14ac:dyDescent="0.2">
      <c r="A40" s="7"/>
      <c r="B40" s="7"/>
      <c r="C40" s="7"/>
      <c r="D40" s="7"/>
      <c r="E40" s="28"/>
      <c r="F40" s="7"/>
      <c r="G40" s="7"/>
      <c r="H40" s="7"/>
      <c r="I40" s="7"/>
      <c r="J40" s="7"/>
      <c r="K40" s="7"/>
      <c r="L40" s="31"/>
      <c r="M40" s="31"/>
      <c r="N40" s="31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30" customHeight="1" x14ac:dyDescent="0.2">
      <c r="A41" s="7"/>
      <c r="B41" s="7"/>
      <c r="C41" s="7"/>
      <c r="D41" s="7"/>
      <c r="E41" s="28"/>
      <c r="F41" s="7"/>
      <c r="G41" s="7"/>
      <c r="H41" s="7"/>
      <c r="I41" s="7"/>
      <c r="J41" s="7"/>
      <c r="K41" s="7"/>
      <c r="L41" s="31"/>
      <c r="M41" s="31"/>
      <c r="N41" s="31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30" customHeight="1" x14ac:dyDescent="0.2">
      <c r="A42" s="7"/>
      <c r="B42" s="7"/>
      <c r="C42" s="7"/>
      <c r="D42" s="7"/>
      <c r="E42" s="28"/>
      <c r="F42" s="7"/>
      <c r="G42" s="7"/>
      <c r="H42" s="7"/>
      <c r="I42" s="7"/>
      <c r="J42" s="7"/>
      <c r="K42" s="7"/>
      <c r="L42" s="31"/>
      <c r="M42" s="31"/>
      <c r="N42" s="31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30" customHeight="1" x14ac:dyDescent="0.2">
      <c r="A43" s="7"/>
      <c r="B43" s="7"/>
      <c r="C43" s="7"/>
      <c r="D43" s="7"/>
      <c r="E43" s="28"/>
      <c r="F43" s="7"/>
      <c r="G43" s="7"/>
      <c r="H43" s="7"/>
      <c r="I43" s="7"/>
      <c r="J43" s="7"/>
      <c r="K43" s="7"/>
      <c r="L43" s="31"/>
      <c r="M43" s="31"/>
      <c r="N43" s="31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30" customHeight="1" x14ac:dyDescent="0.2">
      <c r="A44" s="7"/>
      <c r="B44" s="7"/>
      <c r="C44" s="7"/>
      <c r="D44" s="7"/>
      <c r="E44" s="28"/>
      <c r="F44" s="7"/>
      <c r="G44" s="7"/>
      <c r="H44" s="7"/>
      <c r="I44" s="7"/>
      <c r="J44" s="7"/>
      <c r="K44" s="7"/>
      <c r="L44" s="31"/>
      <c r="M44" s="31"/>
      <c r="N44" s="31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30" customHeight="1" x14ac:dyDescent="0.2">
      <c r="A45" s="7"/>
      <c r="B45" s="7"/>
      <c r="C45" s="7"/>
      <c r="D45" s="7"/>
      <c r="E45" s="28"/>
      <c r="F45" s="7"/>
      <c r="G45" s="7"/>
      <c r="H45" s="7"/>
      <c r="I45" s="7"/>
      <c r="J45" s="7"/>
      <c r="K45" s="7"/>
      <c r="L45" s="31"/>
      <c r="M45" s="31"/>
      <c r="N45" s="31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7"/>
      <c r="B46" s="7"/>
      <c r="C46" s="7"/>
      <c r="D46" s="7"/>
      <c r="E46" s="28"/>
      <c r="F46" s="7"/>
      <c r="G46" s="7"/>
      <c r="H46" s="7"/>
      <c r="I46" s="7"/>
      <c r="J46" s="7"/>
      <c r="K46" s="7"/>
      <c r="L46" s="31"/>
      <c r="M46" s="31"/>
      <c r="N46" s="31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">
      <c r="A47" s="7"/>
      <c r="B47" s="7"/>
      <c r="C47" s="7"/>
      <c r="D47" s="7"/>
      <c r="E47" s="28"/>
      <c r="F47" s="7"/>
      <c r="G47" s="7"/>
      <c r="H47" s="7"/>
      <c r="I47" s="7"/>
      <c r="J47" s="7"/>
      <c r="K47" s="7"/>
      <c r="L47" s="31"/>
    </row>
    <row r="48" spans="1:34" x14ac:dyDescent="0.2">
      <c r="A48" s="7"/>
      <c r="B48" s="7"/>
      <c r="C48" s="7"/>
      <c r="D48" s="7"/>
      <c r="E48" s="28"/>
      <c r="F48" s="7"/>
      <c r="G48" s="7"/>
      <c r="H48" s="7"/>
      <c r="I48" s="7"/>
      <c r="J48" s="7"/>
      <c r="K48" s="7"/>
      <c r="L48" s="31"/>
    </row>
    <row r="49" spans="1:12" x14ac:dyDescent="0.2">
      <c r="A49" s="7"/>
      <c r="B49" s="7"/>
      <c r="C49" s="7"/>
      <c r="D49" s="7"/>
      <c r="E49" s="28"/>
      <c r="F49" s="7"/>
      <c r="G49" s="7"/>
      <c r="H49" s="7"/>
      <c r="I49" s="7"/>
      <c r="J49" s="7"/>
      <c r="K49" s="7"/>
      <c r="L49" s="31"/>
    </row>
    <row r="50" spans="1:12" x14ac:dyDescent="0.2">
      <c r="A50" s="7"/>
      <c r="B50" s="7"/>
      <c r="C50" s="7"/>
      <c r="D50" s="7"/>
      <c r="E50" s="28"/>
      <c r="F50" s="7"/>
      <c r="G50" s="7"/>
      <c r="H50" s="7"/>
      <c r="I50" s="7"/>
      <c r="J50" s="7"/>
      <c r="K50" s="7"/>
      <c r="L50" s="31"/>
    </row>
    <row r="51" spans="1:12" x14ac:dyDescent="0.2">
      <c r="A51" s="7"/>
      <c r="B51" s="7"/>
      <c r="C51" s="7"/>
      <c r="D51" s="7"/>
      <c r="E51" s="28"/>
      <c r="F51" s="7"/>
      <c r="G51" s="7"/>
      <c r="H51" s="7"/>
      <c r="I51" s="7"/>
      <c r="J51" s="7"/>
      <c r="K51" s="7"/>
      <c r="L51" s="31"/>
    </row>
    <row r="52" spans="1:12" x14ac:dyDescent="0.2">
      <c r="A52" s="7"/>
    </row>
    <row r="53" spans="1:12" x14ac:dyDescent="0.2">
      <c r="A53" s="7"/>
    </row>
  </sheetData>
  <sheetProtection password="CC14" sheet="1" selectLockedCells="1"/>
  <mergeCells count="18">
    <mergeCell ref="B2:H2"/>
    <mergeCell ref="I2:K2"/>
    <mergeCell ref="B3:C3"/>
    <mergeCell ref="D3:J3"/>
    <mergeCell ref="B4:C4"/>
    <mergeCell ref="D4:J4"/>
    <mergeCell ref="B5:C5"/>
    <mergeCell ref="D5:J5"/>
    <mergeCell ref="B7:F7"/>
    <mergeCell ref="G7:K7"/>
    <mergeCell ref="J17:K17"/>
    <mergeCell ref="J16:K16"/>
    <mergeCell ref="J20:K20"/>
    <mergeCell ref="B18:H18"/>
    <mergeCell ref="J18:K18"/>
    <mergeCell ref="J19:K19"/>
    <mergeCell ref="B19:H21"/>
    <mergeCell ref="B6:K6"/>
  </mergeCells>
  <dataValidations count="3">
    <dataValidation allowBlank="1" showInputMessage="1" showErrorMessage="1" promptTitle="Other Costs" prompt="If Other Costs Required for Conversion, enter cost breakdown in Cell B19" sqref="J18:K18"/>
    <dataValidation type="list" allowBlank="1" showInputMessage="1" showErrorMessage="1" promptTitle="METERED" prompt="Are Existing Fixtures Metered?" sqref="F9:F15">
      <formula1>"YES, NO"</formula1>
    </dataValidation>
    <dataValidation type="list" allowBlank="1" showInputMessage="1" showErrorMessage="1" promptTitle="LED" prompt="Are Existing Fixtures LED?" sqref="E9:E15">
      <formula1>"YES, NO"</formula1>
    </dataValidation>
  </dataValidations>
  <pageMargins left="0.5" right="0.75" top="0.75" bottom="0.75" header="0.5" footer="0.5"/>
  <pageSetup scale="87" fitToHeight="0" orientation="landscape" r:id="rId1"/>
  <headerFooter>
    <oddFooter xml:space="preserve">&amp;LOwner: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32"/>
  <sheetViews>
    <sheetView workbookViewId="0">
      <selection activeCell="A3" sqref="A3:A232"/>
    </sheetView>
  </sheetViews>
  <sheetFormatPr defaultRowHeight="14.25" x14ac:dyDescent="0.2"/>
  <cols>
    <col min="1" max="1" width="34.875" customWidth="1"/>
    <col min="2" max="2" width="21.5" customWidth="1"/>
    <col min="3" max="3" width="13.625" customWidth="1"/>
    <col min="4" max="4" width="13.25" customWidth="1"/>
    <col min="5" max="5" width="44.25" customWidth="1"/>
    <col min="6" max="6" width="11.625" customWidth="1"/>
    <col min="7" max="7" width="20" customWidth="1"/>
    <col min="8" max="8" width="19.375" customWidth="1"/>
    <col min="9" max="9" width="43.125" customWidth="1"/>
    <col min="10" max="10" width="9.375" customWidth="1"/>
    <col min="11" max="11" width="28.5" customWidth="1"/>
    <col min="12" max="12" width="31.375" customWidth="1"/>
    <col min="13" max="13" width="13.875" customWidth="1"/>
  </cols>
  <sheetData>
    <row r="1" spans="1:13" x14ac:dyDescent="0.2">
      <c r="A1" s="52" t="s">
        <v>51</v>
      </c>
    </row>
    <row r="2" spans="1:13" x14ac:dyDescent="0.2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</row>
    <row r="3" spans="1:13" x14ac:dyDescent="0.2">
      <c r="A3" t="s">
        <v>65</v>
      </c>
      <c r="B3" t="s">
        <v>66</v>
      </c>
      <c r="C3" t="s">
        <v>67</v>
      </c>
      <c r="D3" t="s">
        <v>68</v>
      </c>
      <c r="E3" t="s">
        <v>69</v>
      </c>
      <c r="F3">
        <v>1</v>
      </c>
      <c r="G3" t="s">
        <v>70</v>
      </c>
      <c r="H3" t="s">
        <v>71</v>
      </c>
      <c r="I3" t="s">
        <v>72</v>
      </c>
      <c r="J3">
        <v>1</v>
      </c>
      <c r="K3" t="s">
        <v>73</v>
      </c>
      <c r="L3" t="s">
        <v>74</v>
      </c>
      <c r="M3">
        <v>1</v>
      </c>
    </row>
    <row r="4" spans="1:13" x14ac:dyDescent="0.2">
      <c r="A4" t="s">
        <v>75</v>
      </c>
      <c r="B4" t="s">
        <v>76</v>
      </c>
      <c r="C4" t="s">
        <v>77</v>
      </c>
      <c r="D4" t="s">
        <v>78</v>
      </c>
      <c r="E4" t="s">
        <v>79</v>
      </c>
      <c r="F4">
        <v>1</v>
      </c>
      <c r="G4" t="s">
        <v>80</v>
      </c>
      <c r="H4" t="s">
        <v>81</v>
      </c>
      <c r="I4" t="s">
        <v>82</v>
      </c>
      <c r="J4">
        <v>0</v>
      </c>
      <c r="K4" t="s">
        <v>83</v>
      </c>
      <c r="L4" t="s">
        <v>84</v>
      </c>
      <c r="M4">
        <v>1</v>
      </c>
    </row>
    <row r="5" spans="1:13" x14ac:dyDescent="0.2">
      <c r="A5" t="s">
        <v>85</v>
      </c>
      <c r="B5" t="s">
        <v>86</v>
      </c>
      <c r="C5" t="s">
        <v>77</v>
      </c>
      <c r="D5" t="s">
        <v>78</v>
      </c>
      <c r="E5" t="s">
        <v>87</v>
      </c>
      <c r="F5">
        <v>3</v>
      </c>
      <c r="G5" t="s">
        <v>88</v>
      </c>
      <c r="H5" t="s">
        <v>89</v>
      </c>
      <c r="I5" t="s">
        <v>90</v>
      </c>
      <c r="J5">
        <v>0</v>
      </c>
      <c r="K5" t="s">
        <v>91</v>
      </c>
      <c r="L5" t="s">
        <v>92</v>
      </c>
      <c r="M5">
        <v>1</v>
      </c>
    </row>
    <row r="6" spans="1:13" x14ac:dyDescent="0.2">
      <c r="A6" t="s">
        <v>93</v>
      </c>
      <c r="B6" t="s">
        <v>94</v>
      </c>
      <c r="C6" t="s">
        <v>95</v>
      </c>
      <c r="D6" t="s">
        <v>96</v>
      </c>
      <c r="E6" t="s">
        <v>97</v>
      </c>
      <c r="F6">
        <v>1</v>
      </c>
      <c r="G6" t="s">
        <v>98</v>
      </c>
      <c r="H6" t="s">
        <v>99</v>
      </c>
      <c r="I6" t="s">
        <v>72</v>
      </c>
      <c r="J6">
        <v>0</v>
      </c>
      <c r="K6" t="s">
        <v>100</v>
      </c>
      <c r="L6" t="s">
        <v>101</v>
      </c>
      <c r="M6">
        <v>1</v>
      </c>
    </row>
    <row r="7" spans="1:13" x14ac:dyDescent="0.2">
      <c r="A7" t="s">
        <v>102</v>
      </c>
      <c r="B7" t="s">
        <v>103</v>
      </c>
      <c r="C7" t="s">
        <v>77</v>
      </c>
      <c r="D7" t="s">
        <v>78</v>
      </c>
      <c r="E7" t="s">
        <v>104</v>
      </c>
      <c r="F7">
        <v>3</v>
      </c>
      <c r="G7" t="s">
        <v>105</v>
      </c>
      <c r="H7" t="s">
        <v>106</v>
      </c>
      <c r="I7" t="s">
        <v>90</v>
      </c>
      <c r="J7">
        <v>0</v>
      </c>
      <c r="K7" t="s">
        <v>107</v>
      </c>
      <c r="L7" t="s">
        <v>108</v>
      </c>
      <c r="M7">
        <v>1</v>
      </c>
    </row>
    <row r="8" spans="1:13" x14ac:dyDescent="0.2">
      <c r="A8" t="s">
        <v>109</v>
      </c>
      <c r="B8" t="s">
        <v>110</v>
      </c>
      <c r="C8" t="s">
        <v>95</v>
      </c>
      <c r="D8" t="s">
        <v>96</v>
      </c>
      <c r="E8" t="s">
        <v>111</v>
      </c>
      <c r="F8">
        <v>1</v>
      </c>
      <c r="G8" t="s">
        <v>112</v>
      </c>
      <c r="H8" t="s">
        <v>113</v>
      </c>
      <c r="I8" t="s">
        <v>72</v>
      </c>
      <c r="J8">
        <v>0</v>
      </c>
      <c r="K8" t="s">
        <v>114</v>
      </c>
      <c r="L8" t="s">
        <v>115</v>
      </c>
      <c r="M8">
        <v>1</v>
      </c>
    </row>
    <row r="9" spans="1:13" x14ac:dyDescent="0.2">
      <c r="A9" t="s">
        <v>116</v>
      </c>
      <c r="B9" t="s">
        <v>117</v>
      </c>
      <c r="C9" t="s">
        <v>118</v>
      </c>
      <c r="D9" t="s">
        <v>119</v>
      </c>
      <c r="E9" t="s">
        <v>120</v>
      </c>
      <c r="F9">
        <v>2</v>
      </c>
      <c r="G9" t="s">
        <v>121</v>
      </c>
      <c r="H9" t="s">
        <v>122</v>
      </c>
      <c r="I9" t="s">
        <v>123</v>
      </c>
      <c r="J9">
        <v>0</v>
      </c>
      <c r="K9" t="s">
        <v>124</v>
      </c>
      <c r="L9" t="s">
        <v>125</v>
      </c>
      <c r="M9">
        <v>1</v>
      </c>
    </row>
    <row r="10" spans="1:13" x14ac:dyDescent="0.2">
      <c r="A10" t="s">
        <v>126</v>
      </c>
      <c r="B10" t="s">
        <v>127</v>
      </c>
      <c r="C10" t="s">
        <v>67</v>
      </c>
      <c r="D10" t="s">
        <v>68</v>
      </c>
      <c r="E10" t="s">
        <v>128</v>
      </c>
      <c r="F10">
        <v>1</v>
      </c>
      <c r="G10" t="s">
        <v>129</v>
      </c>
      <c r="H10" t="s">
        <v>130</v>
      </c>
      <c r="I10" t="s">
        <v>72</v>
      </c>
      <c r="J10">
        <v>1</v>
      </c>
      <c r="K10" t="s">
        <v>131</v>
      </c>
      <c r="L10" t="s">
        <v>132</v>
      </c>
      <c r="M10">
        <v>1</v>
      </c>
    </row>
    <row r="11" spans="1:13" x14ac:dyDescent="0.2">
      <c r="A11" t="s">
        <v>133</v>
      </c>
      <c r="B11" t="s">
        <v>134</v>
      </c>
      <c r="C11" t="s">
        <v>95</v>
      </c>
      <c r="D11" t="s">
        <v>96</v>
      </c>
      <c r="E11" t="s">
        <v>135</v>
      </c>
      <c r="F11">
        <v>3</v>
      </c>
      <c r="G11" t="s">
        <v>136</v>
      </c>
      <c r="H11" t="s">
        <v>137</v>
      </c>
      <c r="I11" t="s">
        <v>138</v>
      </c>
      <c r="J11">
        <v>0</v>
      </c>
      <c r="K11" t="s">
        <v>139</v>
      </c>
      <c r="L11" t="s">
        <v>140</v>
      </c>
      <c r="M11">
        <v>1</v>
      </c>
    </row>
    <row r="12" spans="1:13" x14ac:dyDescent="0.2">
      <c r="A12" t="s">
        <v>141</v>
      </c>
      <c r="B12" t="s">
        <v>142</v>
      </c>
      <c r="C12" t="s">
        <v>118</v>
      </c>
      <c r="D12" t="s">
        <v>119</v>
      </c>
      <c r="E12" t="s">
        <v>143</v>
      </c>
      <c r="F12">
        <v>3</v>
      </c>
      <c r="G12" t="s">
        <v>144</v>
      </c>
      <c r="H12" t="s">
        <v>145</v>
      </c>
      <c r="I12" t="s">
        <v>90</v>
      </c>
      <c r="J12">
        <v>0</v>
      </c>
      <c r="K12" t="s">
        <v>146</v>
      </c>
      <c r="L12" t="s">
        <v>147</v>
      </c>
      <c r="M12">
        <v>1</v>
      </c>
    </row>
    <row r="13" spans="1:13" x14ac:dyDescent="0.2">
      <c r="A13" t="s">
        <v>148</v>
      </c>
      <c r="B13" t="s">
        <v>149</v>
      </c>
      <c r="C13" t="s">
        <v>118</v>
      </c>
      <c r="D13" t="s">
        <v>119</v>
      </c>
      <c r="E13" t="s">
        <v>150</v>
      </c>
      <c r="F13">
        <v>2</v>
      </c>
      <c r="G13" t="s">
        <v>151</v>
      </c>
      <c r="H13" t="s">
        <v>152</v>
      </c>
      <c r="I13" t="s">
        <v>153</v>
      </c>
      <c r="J13">
        <v>0</v>
      </c>
      <c r="K13" t="s">
        <v>154</v>
      </c>
      <c r="L13" t="s">
        <v>155</v>
      </c>
      <c r="M13">
        <v>1</v>
      </c>
    </row>
    <row r="14" spans="1:13" x14ac:dyDescent="0.2">
      <c r="A14" t="s">
        <v>156</v>
      </c>
      <c r="B14" t="s">
        <v>157</v>
      </c>
      <c r="C14" t="s">
        <v>95</v>
      </c>
      <c r="D14" t="s">
        <v>96</v>
      </c>
      <c r="E14" t="s">
        <v>158</v>
      </c>
      <c r="F14">
        <v>1</v>
      </c>
      <c r="G14" t="s">
        <v>159</v>
      </c>
      <c r="H14" t="s">
        <v>160</v>
      </c>
      <c r="I14" t="s">
        <v>72</v>
      </c>
      <c r="J14">
        <v>1</v>
      </c>
      <c r="K14" t="s">
        <v>161</v>
      </c>
      <c r="L14" t="s">
        <v>162</v>
      </c>
      <c r="M14">
        <v>1</v>
      </c>
    </row>
    <row r="15" spans="1:13" x14ac:dyDescent="0.2">
      <c r="A15" t="s">
        <v>163</v>
      </c>
      <c r="B15" t="s">
        <v>164</v>
      </c>
      <c r="C15" t="s">
        <v>95</v>
      </c>
      <c r="D15" t="s">
        <v>96</v>
      </c>
      <c r="E15" t="s">
        <v>165</v>
      </c>
      <c r="F15">
        <v>2</v>
      </c>
      <c r="G15" t="s">
        <v>166</v>
      </c>
      <c r="H15" t="s">
        <v>167</v>
      </c>
      <c r="I15" t="s">
        <v>72</v>
      </c>
      <c r="J15">
        <v>1</v>
      </c>
      <c r="K15" t="s">
        <v>168</v>
      </c>
      <c r="L15" t="s">
        <v>169</v>
      </c>
      <c r="M15">
        <v>1</v>
      </c>
    </row>
    <row r="16" spans="1:13" x14ac:dyDescent="0.2">
      <c r="A16" t="s">
        <v>170</v>
      </c>
      <c r="B16" t="s">
        <v>171</v>
      </c>
      <c r="C16" t="s">
        <v>67</v>
      </c>
      <c r="D16" t="s">
        <v>68</v>
      </c>
      <c r="E16" t="s">
        <v>172</v>
      </c>
      <c r="F16">
        <v>1</v>
      </c>
      <c r="G16" t="s">
        <v>173</v>
      </c>
      <c r="H16" t="s">
        <v>174</v>
      </c>
      <c r="I16" t="s">
        <v>72</v>
      </c>
      <c r="J16">
        <v>1</v>
      </c>
      <c r="K16" t="s">
        <v>175</v>
      </c>
      <c r="L16" t="s">
        <v>176</v>
      </c>
      <c r="M16">
        <v>1</v>
      </c>
    </row>
    <row r="17" spans="1:13" x14ac:dyDescent="0.2">
      <c r="A17" t="s">
        <v>177</v>
      </c>
      <c r="B17" t="s">
        <v>178</v>
      </c>
      <c r="C17" t="s">
        <v>77</v>
      </c>
      <c r="D17" t="s">
        <v>78</v>
      </c>
      <c r="E17" t="s">
        <v>179</v>
      </c>
      <c r="F17">
        <v>3</v>
      </c>
      <c r="G17" t="s">
        <v>180</v>
      </c>
      <c r="H17" t="s">
        <v>181</v>
      </c>
      <c r="I17" t="s">
        <v>90</v>
      </c>
      <c r="J17">
        <v>0</v>
      </c>
      <c r="K17" t="s">
        <v>182</v>
      </c>
      <c r="L17" t="s">
        <v>183</v>
      </c>
      <c r="M17">
        <v>1</v>
      </c>
    </row>
    <row r="18" spans="1:13" x14ac:dyDescent="0.2">
      <c r="A18" t="s">
        <v>184</v>
      </c>
      <c r="B18" t="s">
        <v>185</v>
      </c>
      <c r="C18" t="s">
        <v>77</v>
      </c>
      <c r="D18" t="s">
        <v>78</v>
      </c>
      <c r="E18" t="s">
        <v>186</v>
      </c>
      <c r="F18">
        <v>1</v>
      </c>
      <c r="G18" t="s">
        <v>187</v>
      </c>
      <c r="H18" t="s">
        <v>188</v>
      </c>
      <c r="I18" t="s">
        <v>189</v>
      </c>
      <c r="J18">
        <v>0</v>
      </c>
      <c r="K18" t="s">
        <v>190</v>
      </c>
      <c r="L18" t="s">
        <v>191</v>
      </c>
      <c r="M18">
        <v>1</v>
      </c>
    </row>
    <row r="19" spans="1:13" x14ac:dyDescent="0.2">
      <c r="A19" t="s">
        <v>192</v>
      </c>
      <c r="B19" t="s">
        <v>193</v>
      </c>
      <c r="C19" t="s">
        <v>95</v>
      </c>
      <c r="D19" t="s">
        <v>96</v>
      </c>
      <c r="E19" t="s">
        <v>194</v>
      </c>
      <c r="F19">
        <v>1</v>
      </c>
      <c r="G19" t="s">
        <v>195</v>
      </c>
      <c r="H19" t="s">
        <v>196</v>
      </c>
      <c r="I19" t="s">
        <v>197</v>
      </c>
      <c r="J19">
        <v>0</v>
      </c>
      <c r="K19" t="s">
        <v>198</v>
      </c>
      <c r="L19" t="s">
        <v>199</v>
      </c>
      <c r="M19">
        <v>1</v>
      </c>
    </row>
    <row r="20" spans="1:13" x14ac:dyDescent="0.2">
      <c r="A20" t="s">
        <v>200</v>
      </c>
      <c r="B20" t="s">
        <v>201</v>
      </c>
      <c r="C20" t="s">
        <v>67</v>
      </c>
      <c r="D20" t="s">
        <v>68</v>
      </c>
      <c r="E20" t="s">
        <v>202</v>
      </c>
      <c r="F20">
        <v>1</v>
      </c>
      <c r="G20" t="s">
        <v>203</v>
      </c>
      <c r="H20" t="s">
        <v>204</v>
      </c>
      <c r="I20" t="s">
        <v>153</v>
      </c>
      <c r="J20">
        <v>0</v>
      </c>
      <c r="K20" t="s">
        <v>205</v>
      </c>
      <c r="L20" t="s">
        <v>206</v>
      </c>
      <c r="M20">
        <v>1</v>
      </c>
    </row>
    <row r="21" spans="1:13" x14ac:dyDescent="0.2">
      <c r="A21" t="s">
        <v>207</v>
      </c>
      <c r="B21" t="s">
        <v>208</v>
      </c>
      <c r="C21" t="s">
        <v>67</v>
      </c>
      <c r="D21" t="s">
        <v>68</v>
      </c>
      <c r="E21" t="s">
        <v>209</v>
      </c>
      <c r="F21">
        <v>3</v>
      </c>
      <c r="G21" t="s">
        <v>210</v>
      </c>
      <c r="H21" t="s">
        <v>211</v>
      </c>
      <c r="I21" t="s">
        <v>90</v>
      </c>
      <c r="J21">
        <v>0</v>
      </c>
      <c r="K21" t="s">
        <v>212</v>
      </c>
      <c r="L21" t="s">
        <v>213</v>
      </c>
      <c r="M21">
        <v>1</v>
      </c>
    </row>
    <row r="22" spans="1:13" x14ac:dyDescent="0.2">
      <c r="A22" t="s">
        <v>214</v>
      </c>
      <c r="B22" t="s">
        <v>215</v>
      </c>
      <c r="C22" t="s">
        <v>95</v>
      </c>
      <c r="D22" t="s">
        <v>96</v>
      </c>
      <c r="E22" t="s">
        <v>216</v>
      </c>
      <c r="F22">
        <v>1</v>
      </c>
      <c r="G22" t="s">
        <v>217</v>
      </c>
      <c r="H22" t="s">
        <v>218</v>
      </c>
      <c r="I22" t="s">
        <v>72</v>
      </c>
      <c r="J22">
        <v>1</v>
      </c>
      <c r="K22" t="s">
        <v>219</v>
      </c>
      <c r="L22" t="s">
        <v>220</v>
      </c>
      <c r="M22">
        <v>1</v>
      </c>
    </row>
    <row r="23" spans="1:13" x14ac:dyDescent="0.2">
      <c r="A23" t="s">
        <v>221</v>
      </c>
      <c r="B23" t="s">
        <v>222</v>
      </c>
      <c r="C23" t="s">
        <v>67</v>
      </c>
      <c r="D23" t="s">
        <v>68</v>
      </c>
      <c r="E23" t="s">
        <v>223</v>
      </c>
      <c r="F23">
        <v>3</v>
      </c>
      <c r="G23" t="s">
        <v>224</v>
      </c>
      <c r="H23" t="s">
        <v>225</v>
      </c>
      <c r="I23" t="s">
        <v>90</v>
      </c>
      <c r="J23">
        <v>0</v>
      </c>
      <c r="K23" t="s">
        <v>226</v>
      </c>
      <c r="L23" t="s">
        <v>227</v>
      </c>
      <c r="M23">
        <v>1</v>
      </c>
    </row>
    <row r="24" spans="1:13" x14ac:dyDescent="0.2">
      <c r="A24" t="s">
        <v>228</v>
      </c>
      <c r="B24" t="s">
        <v>229</v>
      </c>
      <c r="C24" t="s">
        <v>95</v>
      </c>
      <c r="D24" t="s">
        <v>96</v>
      </c>
      <c r="E24" t="s">
        <v>230</v>
      </c>
      <c r="F24">
        <v>1</v>
      </c>
      <c r="G24" t="s">
        <v>231</v>
      </c>
      <c r="H24" t="s">
        <v>232</v>
      </c>
      <c r="I24" t="s">
        <v>82</v>
      </c>
      <c r="J24">
        <v>0</v>
      </c>
      <c r="K24" t="s">
        <v>233</v>
      </c>
      <c r="L24" t="s">
        <v>234</v>
      </c>
      <c r="M24">
        <v>1</v>
      </c>
    </row>
    <row r="25" spans="1:13" x14ac:dyDescent="0.2">
      <c r="A25" t="s">
        <v>235</v>
      </c>
      <c r="B25" t="s">
        <v>236</v>
      </c>
      <c r="C25" t="s">
        <v>77</v>
      </c>
      <c r="D25" t="s">
        <v>78</v>
      </c>
      <c r="E25" t="s">
        <v>237</v>
      </c>
      <c r="F25">
        <v>1</v>
      </c>
      <c r="G25" t="s">
        <v>238</v>
      </c>
      <c r="H25" t="s">
        <v>239</v>
      </c>
      <c r="I25" t="s">
        <v>240</v>
      </c>
      <c r="J25">
        <v>0</v>
      </c>
      <c r="K25" t="s">
        <v>241</v>
      </c>
      <c r="L25" t="s">
        <v>242</v>
      </c>
      <c r="M25">
        <v>1</v>
      </c>
    </row>
    <row r="26" spans="1:13" x14ac:dyDescent="0.2">
      <c r="A26" t="s">
        <v>243</v>
      </c>
      <c r="B26" t="s">
        <v>244</v>
      </c>
      <c r="C26" t="s">
        <v>67</v>
      </c>
      <c r="D26" t="s">
        <v>68</v>
      </c>
      <c r="E26" t="s">
        <v>245</v>
      </c>
      <c r="F26">
        <v>1</v>
      </c>
      <c r="G26" t="s">
        <v>246</v>
      </c>
      <c r="H26" t="s">
        <v>247</v>
      </c>
      <c r="I26" t="s">
        <v>72</v>
      </c>
      <c r="J26">
        <v>0</v>
      </c>
      <c r="K26" t="s">
        <v>248</v>
      </c>
      <c r="L26" t="s">
        <v>249</v>
      </c>
      <c r="M26">
        <v>1</v>
      </c>
    </row>
    <row r="27" spans="1:13" x14ac:dyDescent="0.2">
      <c r="A27" t="s">
        <v>250</v>
      </c>
      <c r="B27" t="s">
        <v>251</v>
      </c>
      <c r="C27" t="s">
        <v>67</v>
      </c>
      <c r="D27" t="s">
        <v>68</v>
      </c>
      <c r="E27" t="s">
        <v>252</v>
      </c>
      <c r="F27">
        <v>1</v>
      </c>
      <c r="G27" t="s">
        <v>253</v>
      </c>
      <c r="H27" t="s">
        <v>254</v>
      </c>
      <c r="I27" t="s">
        <v>189</v>
      </c>
      <c r="J27">
        <v>0</v>
      </c>
      <c r="K27" t="s">
        <v>255</v>
      </c>
      <c r="L27" t="s">
        <v>256</v>
      </c>
      <c r="M27">
        <v>1</v>
      </c>
    </row>
    <row r="28" spans="1:13" x14ac:dyDescent="0.2">
      <c r="A28" t="s">
        <v>257</v>
      </c>
      <c r="B28" t="s">
        <v>258</v>
      </c>
      <c r="C28" t="s">
        <v>67</v>
      </c>
      <c r="D28" t="s">
        <v>68</v>
      </c>
      <c r="E28" t="s">
        <v>259</v>
      </c>
      <c r="F28">
        <v>1</v>
      </c>
      <c r="G28" t="s">
        <v>260</v>
      </c>
      <c r="H28" t="s">
        <v>261</v>
      </c>
      <c r="I28" t="s">
        <v>262</v>
      </c>
      <c r="J28">
        <v>1</v>
      </c>
      <c r="K28" t="s">
        <v>263</v>
      </c>
      <c r="L28" t="s">
        <v>264</v>
      </c>
      <c r="M28">
        <v>1</v>
      </c>
    </row>
    <row r="29" spans="1:13" x14ac:dyDescent="0.2">
      <c r="A29" t="s">
        <v>265</v>
      </c>
      <c r="B29" t="s">
        <v>266</v>
      </c>
      <c r="C29" t="s">
        <v>67</v>
      </c>
      <c r="D29" t="s">
        <v>68</v>
      </c>
      <c r="E29" t="s">
        <v>267</v>
      </c>
      <c r="F29">
        <v>1</v>
      </c>
      <c r="G29" t="s">
        <v>268</v>
      </c>
      <c r="H29" t="s">
        <v>269</v>
      </c>
      <c r="I29" t="s">
        <v>72</v>
      </c>
      <c r="J29">
        <v>0</v>
      </c>
      <c r="K29" t="s">
        <v>270</v>
      </c>
      <c r="L29" t="s">
        <v>271</v>
      </c>
      <c r="M29">
        <v>1</v>
      </c>
    </row>
    <row r="30" spans="1:13" x14ac:dyDescent="0.2">
      <c r="A30" t="s">
        <v>272</v>
      </c>
      <c r="B30" t="s">
        <v>273</v>
      </c>
      <c r="C30" t="s">
        <v>77</v>
      </c>
      <c r="D30" t="s">
        <v>78</v>
      </c>
      <c r="E30" t="s">
        <v>274</v>
      </c>
      <c r="F30">
        <v>1</v>
      </c>
      <c r="G30" t="s">
        <v>275</v>
      </c>
      <c r="H30" t="s">
        <v>276</v>
      </c>
      <c r="I30" t="s">
        <v>72</v>
      </c>
      <c r="J30">
        <v>0</v>
      </c>
      <c r="K30" t="s">
        <v>277</v>
      </c>
      <c r="L30" t="s">
        <v>278</v>
      </c>
      <c r="M30">
        <v>1</v>
      </c>
    </row>
    <row r="31" spans="1:13" x14ac:dyDescent="0.2">
      <c r="A31" t="s">
        <v>279</v>
      </c>
      <c r="B31" t="s">
        <v>280</v>
      </c>
      <c r="C31" t="s">
        <v>77</v>
      </c>
      <c r="D31" t="s">
        <v>78</v>
      </c>
      <c r="E31" t="s">
        <v>281</v>
      </c>
      <c r="F31">
        <v>1</v>
      </c>
      <c r="G31" t="s">
        <v>282</v>
      </c>
      <c r="H31" t="s">
        <v>283</v>
      </c>
      <c r="I31" t="s">
        <v>72</v>
      </c>
      <c r="J31">
        <v>0</v>
      </c>
      <c r="K31" t="s">
        <v>284</v>
      </c>
      <c r="L31" t="s">
        <v>285</v>
      </c>
      <c r="M31">
        <v>1</v>
      </c>
    </row>
    <row r="32" spans="1:13" x14ac:dyDescent="0.2">
      <c r="A32" t="s">
        <v>286</v>
      </c>
      <c r="B32" t="s">
        <v>287</v>
      </c>
      <c r="C32" t="s">
        <v>77</v>
      </c>
      <c r="D32" t="s">
        <v>78</v>
      </c>
      <c r="E32" t="s">
        <v>288</v>
      </c>
      <c r="F32">
        <v>1</v>
      </c>
      <c r="G32" t="s">
        <v>24</v>
      </c>
      <c r="H32" t="s">
        <v>289</v>
      </c>
      <c r="I32" t="s">
        <v>153</v>
      </c>
      <c r="J32">
        <v>0</v>
      </c>
      <c r="K32" t="s">
        <v>290</v>
      </c>
      <c r="L32" t="s">
        <v>291</v>
      </c>
      <c r="M32">
        <v>1</v>
      </c>
    </row>
    <row r="33" spans="1:13" x14ac:dyDescent="0.2">
      <c r="A33" t="s">
        <v>292</v>
      </c>
      <c r="B33" t="s">
        <v>293</v>
      </c>
      <c r="C33" t="s">
        <v>118</v>
      </c>
      <c r="D33" t="s">
        <v>119</v>
      </c>
      <c r="E33" t="s">
        <v>294</v>
      </c>
      <c r="F33">
        <v>1</v>
      </c>
      <c r="G33" t="s">
        <v>295</v>
      </c>
      <c r="H33" t="s">
        <v>296</v>
      </c>
      <c r="I33" t="s">
        <v>72</v>
      </c>
      <c r="J33">
        <v>0</v>
      </c>
      <c r="K33" t="s">
        <v>297</v>
      </c>
      <c r="L33" t="s">
        <v>298</v>
      </c>
      <c r="M33">
        <v>1</v>
      </c>
    </row>
    <row r="34" spans="1:13" x14ac:dyDescent="0.2">
      <c r="A34" t="s">
        <v>299</v>
      </c>
      <c r="B34" t="s">
        <v>300</v>
      </c>
      <c r="C34" t="s">
        <v>118</v>
      </c>
      <c r="D34" t="s">
        <v>119</v>
      </c>
      <c r="E34" t="s">
        <v>301</v>
      </c>
      <c r="F34">
        <v>1</v>
      </c>
      <c r="G34" t="s">
        <v>302</v>
      </c>
      <c r="H34" t="s">
        <v>303</v>
      </c>
      <c r="I34" t="s">
        <v>72</v>
      </c>
      <c r="J34">
        <v>0</v>
      </c>
      <c r="K34" t="s">
        <v>304</v>
      </c>
      <c r="L34" t="s">
        <v>305</v>
      </c>
      <c r="M34">
        <v>1</v>
      </c>
    </row>
    <row r="35" spans="1:13" x14ac:dyDescent="0.2">
      <c r="A35" t="s">
        <v>306</v>
      </c>
      <c r="B35" t="s">
        <v>307</v>
      </c>
      <c r="C35" t="s">
        <v>95</v>
      </c>
      <c r="D35" t="s">
        <v>96</v>
      </c>
      <c r="E35" t="s">
        <v>308</v>
      </c>
      <c r="F35">
        <v>1</v>
      </c>
      <c r="G35" t="s">
        <v>309</v>
      </c>
      <c r="H35" t="s">
        <v>310</v>
      </c>
      <c r="I35" t="s">
        <v>72</v>
      </c>
      <c r="J35">
        <v>0</v>
      </c>
      <c r="K35" t="s">
        <v>311</v>
      </c>
      <c r="L35" t="s">
        <v>312</v>
      </c>
      <c r="M35">
        <v>1</v>
      </c>
    </row>
    <row r="36" spans="1:13" x14ac:dyDescent="0.2">
      <c r="A36" t="s">
        <v>313</v>
      </c>
      <c r="B36" t="s">
        <v>314</v>
      </c>
      <c r="C36" t="s">
        <v>77</v>
      </c>
      <c r="D36" t="s">
        <v>78</v>
      </c>
      <c r="E36" t="s">
        <v>315</v>
      </c>
      <c r="F36">
        <v>3</v>
      </c>
      <c r="G36" t="s">
        <v>316</v>
      </c>
      <c r="H36" t="s">
        <v>317</v>
      </c>
      <c r="I36" t="s">
        <v>90</v>
      </c>
      <c r="J36">
        <v>0</v>
      </c>
      <c r="K36" t="s">
        <v>318</v>
      </c>
      <c r="L36" t="s">
        <v>319</v>
      </c>
      <c r="M36">
        <v>1</v>
      </c>
    </row>
    <row r="37" spans="1:13" x14ac:dyDescent="0.2">
      <c r="A37" t="s">
        <v>320</v>
      </c>
      <c r="B37" t="s">
        <v>321</v>
      </c>
      <c r="C37" t="s">
        <v>118</v>
      </c>
      <c r="D37" t="s">
        <v>119</v>
      </c>
      <c r="E37" t="s">
        <v>322</v>
      </c>
      <c r="F37">
        <v>1</v>
      </c>
      <c r="G37" t="s">
        <v>323</v>
      </c>
      <c r="H37" t="s">
        <v>324</v>
      </c>
      <c r="I37" t="s">
        <v>153</v>
      </c>
      <c r="J37">
        <v>0</v>
      </c>
      <c r="K37" t="s">
        <v>325</v>
      </c>
      <c r="L37" t="s">
        <v>326</v>
      </c>
      <c r="M37">
        <v>1</v>
      </c>
    </row>
    <row r="38" spans="1:13" x14ac:dyDescent="0.2">
      <c r="A38" t="s">
        <v>327</v>
      </c>
      <c r="B38" t="s">
        <v>328</v>
      </c>
      <c r="C38" t="s">
        <v>77</v>
      </c>
      <c r="D38" t="s">
        <v>78</v>
      </c>
      <c r="E38" t="s">
        <v>329</v>
      </c>
      <c r="F38">
        <v>3</v>
      </c>
      <c r="G38" t="s">
        <v>330</v>
      </c>
      <c r="H38" t="s">
        <v>331</v>
      </c>
      <c r="I38" t="s">
        <v>90</v>
      </c>
      <c r="J38">
        <v>0</v>
      </c>
      <c r="K38" t="s">
        <v>332</v>
      </c>
      <c r="L38" t="s">
        <v>333</v>
      </c>
      <c r="M38">
        <v>1</v>
      </c>
    </row>
    <row r="39" spans="1:13" x14ac:dyDescent="0.2">
      <c r="A39" t="s">
        <v>334</v>
      </c>
      <c r="B39" t="s">
        <v>335</v>
      </c>
      <c r="C39" t="s">
        <v>77</v>
      </c>
      <c r="D39" t="s">
        <v>78</v>
      </c>
      <c r="E39" t="s">
        <v>336</v>
      </c>
      <c r="F39">
        <v>3</v>
      </c>
      <c r="G39" t="s">
        <v>337</v>
      </c>
      <c r="H39" t="s">
        <v>338</v>
      </c>
      <c r="I39" t="s">
        <v>90</v>
      </c>
      <c r="J39">
        <v>0</v>
      </c>
      <c r="K39" t="s">
        <v>339</v>
      </c>
      <c r="L39" t="s">
        <v>340</v>
      </c>
      <c r="M39">
        <v>1</v>
      </c>
    </row>
    <row r="40" spans="1:13" x14ac:dyDescent="0.2">
      <c r="A40" t="s">
        <v>341</v>
      </c>
      <c r="B40" t="s">
        <v>342</v>
      </c>
      <c r="C40" t="s">
        <v>77</v>
      </c>
      <c r="D40" t="s">
        <v>78</v>
      </c>
      <c r="E40" t="s">
        <v>343</v>
      </c>
      <c r="F40">
        <v>1</v>
      </c>
      <c r="G40" t="s">
        <v>344</v>
      </c>
      <c r="H40" t="s">
        <v>345</v>
      </c>
      <c r="I40" t="s">
        <v>72</v>
      </c>
      <c r="J40">
        <v>0</v>
      </c>
      <c r="K40" t="s">
        <v>346</v>
      </c>
      <c r="L40" t="s">
        <v>347</v>
      </c>
      <c r="M40">
        <v>1</v>
      </c>
    </row>
    <row r="41" spans="1:13" x14ac:dyDescent="0.2">
      <c r="A41" t="s">
        <v>348</v>
      </c>
      <c r="B41" t="s">
        <v>349</v>
      </c>
      <c r="C41" t="s">
        <v>95</v>
      </c>
      <c r="D41" t="s">
        <v>96</v>
      </c>
      <c r="E41" t="s">
        <v>350</v>
      </c>
      <c r="F41">
        <v>3</v>
      </c>
      <c r="G41" t="s">
        <v>351</v>
      </c>
      <c r="H41" t="s">
        <v>352</v>
      </c>
      <c r="I41" t="s">
        <v>90</v>
      </c>
      <c r="J41">
        <v>0</v>
      </c>
      <c r="K41" t="s">
        <v>353</v>
      </c>
      <c r="L41" t="s">
        <v>354</v>
      </c>
      <c r="M41">
        <v>1</v>
      </c>
    </row>
    <row r="42" spans="1:13" x14ac:dyDescent="0.2">
      <c r="A42" t="s">
        <v>355</v>
      </c>
      <c r="B42" t="s">
        <v>356</v>
      </c>
      <c r="C42" t="s">
        <v>118</v>
      </c>
      <c r="D42" t="s">
        <v>119</v>
      </c>
      <c r="E42" t="s">
        <v>357</v>
      </c>
      <c r="F42">
        <v>1</v>
      </c>
      <c r="G42" t="s">
        <v>358</v>
      </c>
      <c r="H42" t="s">
        <v>359</v>
      </c>
      <c r="I42" t="s">
        <v>72</v>
      </c>
      <c r="J42">
        <v>0</v>
      </c>
      <c r="K42" t="s">
        <v>360</v>
      </c>
      <c r="L42" t="s">
        <v>361</v>
      </c>
      <c r="M42">
        <v>1</v>
      </c>
    </row>
    <row r="43" spans="1:13" x14ac:dyDescent="0.2">
      <c r="A43" t="s">
        <v>362</v>
      </c>
      <c r="B43" t="s">
        <v>363</v>
      </c>
      <c r="C43" t="s">
        <v>67</v>
      </c>
      <c r="D43" t="s">
        <v>68</v>
      </c>
      <c r="E43" t="s">
        <v>364</v>
      </c>
      <c r="F43">
        <v>1</v>
      </c>
      <c r="G43" t="s">
        <v>365</v>
      </c>
      <c r="H43" t="s">
        <v>366</v>
      </c>
      <c r="I43" t="s">
        <v>72</v>
      </c>
      <c r="J43">
        <v>0</v>
      </c>
      <c r="K43" t="s">
        <v>367</v>
      </c>
      <c r="L43" t="s">
        <v>368</v>
      </c>
      <c r="M43">
        <v>1</v>
      </c>
    </row>
    <row r="44" spans="1:13" x14ac:dyDescent="0.2">
      <c r="A44" t="s">
        <v>369</v>
      </c>
      <c r="B44" t="s">
        <v>370</v>
      </c>
      <c r="C44" t="s">
        <v>118</v>
      </c>
      <c r="D44" t="s">
        <v>119</v>
      </c>
      <c r="E44" t="s">
        <v>371</v>
      </c>
      <c r="F44">
        <v>2</v>
      </c>
      <c r="G44" t="s">
        <v>372</v>
      </c>
      <c r="H44" t="s">
        <v>373</v>
      </c>
      <c r="I44" t="s">
        <v>123</v>
      </c>
      <c r="J44">
        <v>0</v>
      </c>
      <c r="K44" t="s">
        <v>374</v>
      </c>
      <c r="L44" t="s">
        <v>375</v>
      </c>
      <c r="M44">
        <v>1</v>
      </c>
    </row>
    <row r="45" spans="1:13" x14ac:dyDescent="0.2">
      <c r="A45" t="s">
        <v>376</v>
      </c>
      <c r="B45" t="s">
        <v>377</v>
      </c>
      <c r="C45" t="s">
        <v>77</v>
      </c>
      <c r="D45" t="s">
        <v>78</v>
      </c>
      <c r="E45" t="s">
        <v>378</v>
      </c>
      <c r="F45">
        <v>2</v>
      </c>
      <c r="G45" t="s">
        <v>379</v>
      </c>
      <c r="H45" t="s">
        <v>380</v>
      </c>
      <c r="I45" t="s">
        <v>123</v>
      </c>
      <c r="J45">
        <v>0</v>
      </c>
      <c r="K45" t="s">
        <v>381</v>
      </c>
      <c r="L45" t="s">
        <v>382</v>
      </c>
      <c r="M45">
        <v>1</v>
      </c>
    </row>
    <row r="46" spans="1:13" x14ac:dyDescent="0.2">
      <c r="A46" t="s">
        <v>383</v>
      </c>
      <c r="B46" t="s">
        <v>384</v>
      </c>
      <c r="C46" t="s">
        <v>95</v>
      </c>
      <c r="D46" t="s">
        <v>96</v>
      </c>
      <c r="E46" t="s">
        <v>385</v>
      </c>
      <c r="F46">
        <v>3</v>
      </c>
      <c r="G46" t="s">
        <v>386</v>
      </c>
      <c r="H46" t="s">
        <v>387</v>
      </c>
      <c r="I46" t="s">
        <v>90</v>
      </c>
      <c r="J46">
        <v>0</v>
      </c>
      <c r="K46" t="s">
        <v>388</v>
      </c>
      <c r="L46" t="s">
        <v>389</v>
      </c>
      <c r="M46">
        <v>1</v>
      </c>
    </row>
    <row r="47" spans="1:13" x14ac:dyDescent="0.2">
      <c r="A47" t="s">
        <v>390</v>
      </c>
      <c r="B47" t="s">
        <v>391</v>
      </c>
      <c r="C47" t="s">
        <v>95</v>
      </c>
      <c r="D47" t="s">
        <v>96</v>
      </c>
      <c r="E47" t="s">
        <v>392</v>
      </c>
      <c r="F47">
        <v>1</v>
      </c>
      <c r="G47" t="s">
        <v>393</v>
      </c>
      <c r="H47" t="s">
        <v>394</v>
      </c>
      <c r="I47" t="s">
        <v>72</v>
      </c>
      <c r="J47">
        <v>1</v>
      </c>
      <c r="K47" t="s">
        <v>395</v>
      </c>
      <c r="L47" t="s">
        <v>396</v>
      </c>
      <c r="M47">
        <v>1</v>
      </c>
    </row>
    <row r="48" spans="1:13" x14ac:dyDescent="0.2">
      <c r="A48" t="s">
        <v>397</v>
      </c>
      <c r="B48" t="s">
        <v>398</v>
      </c>
      <c r="C48" t="s">
        <v>77</v>
      </c>
      <c r="D48" t="s">
        <v>78</v>
      </c>
      <c r="E48" t="s">
        <v>399</v>
      </c>
      <c r="F48">
        <v>3</v>
      </c>
      <c r="G48" t="s">
        <v>400</v>
      </c>
      <c r="H48" t="s">
        <v>401</v>
      </c>
      <c r="I48" t="s">
        <v>90</v>
      </c>
      <c r="J48">
        <v>0</v>
      </c>
      <c r="K48" t="s">
        <v>402</v>
      </c>
      <c r="L48" t="s">
        <v>403</v>
      </c>
      <c r="M48">
        <v>1</v>
      </c>
    </row>
    <row r="49" spans="1:13" x14ac:dyDescent="0.2">
      <c r="A49" t="s">
        <v>404</v>
      </c>
      <c r="B49" t="s">
        <v>405</v>
      </c>
      <c r="C49" t="s">
        <v>77</v>
      </c>
      <c r="D49" t="s">
        <v>78</v>
      </c>
      <c r="E49" t="s">
        <v>406</v>
      </c>
      <c r="F49">
        <v>3</v>
      </c>
      <c r="G49" t="s">
        <v>407</v>
      </c>
      <c r="H49" t="s">
        <v>408</v>
      </c>
      <c r="I49" t="s">
        <v>90</v>
      </c>
      <c r="J49">
        <v>0</v>
      </c>
      <c r="K49" t="s">
        <v>409</v>
      </c>
      <c r="L49" t="s">
        <v>410</v>
      </c>
      <c r="M49">
        <v>1</v>
      </c>
    </row>
    <row r="50" spans="1:13" x14ac:dyDescent="0.2">
      <c r="A50" t="s">
        <v>411</v>
      </c>
      <c r="B50" t="s">
        <v>412</v>
      </c>
      <c r="C50" t="s">
        <v>95</v>
      </c>
      <c r="D50" t="s">
        <v>96</v>
      </c>
      <c r="E50" t="s">
        <v>413</v>
      </c>
      <c r="F50">
        <v>3</v>
      </c>
      <c r="G50" t="s">
        <v>414</v>
      </c>
      <c r="H50" t="s">
        <v>415</v>
      </c>
      <c r="I50" t="s">
        <v>90</v>
      </c>
      <c r="J50">
        <v>0</v>
      </c>
      <c r="K50" t="s">
        <v>416</v>
      </c>
      <c r="L50" t="s">
        <v>417</v>
      </c>
      <c r="M50">
        <v>1</v>
      </c>
    </row>
    <row r="51" spans="1:13" x14ac:dyDescent="0.2">
      <c r="A51" t="s">
        <v>418</v>
      </c>
      <c r="B51" t="s">
        <v>419</v>
      </c>
      <c r="C51" t="s">
        <v>77</v>
      </c>
      <c r="D51" t="s">
        <v>78</v>
      </c>
      <c r="E51" t="s">
        <v>420</v>
      </c>
      <c r="F51">
        <v>1</v>
      </c>
      <c r="G51" t="s">
        <v>421</v>
      </c>
      <c r="H51" t="s">
        <v>422</v>
      </c>
      <c r="I51" t="s">
        <v>153</v>
      </c>
      <c r="J51">
        <v>0</v>
      </c>
      <c r="K51" t="s">
        <v>423</v>
      </c>
      <c r="L51" t="s">
        <v>424</v>
      </c>
      <c r="M51">
        <v>1</v>
      </c>
    </row>
    <row r="52" spans="1:13" x14ac:dyDescent="0.2">
      <c r="A52" t="s">
        <v>425</v>
      </c>
      <c r="B52" t="s">
        <v>426</v>
      </c>
      <c r="C52" t="s">
        <v>118</v>
      </c>
      <c r="D52" t="s">
        <v>119</v>
      </c>
      <c r="E52" t="s">
        <v>427</v>
      </c>
      <c r="F52">
        <v>2</v>
      </c>
      <c r="G52" t="s">
        <v>428</v>
      </c>
      <c r="H52" t="s">
        <v>429</v>
      </c>
      <c r="I52" t="s">
        <v>430</v>
      </c>
      <c r="J52">
        <v>0</v>
      </c>
      <c r="K52" t="s">
        <v>431</v>
      </c>
      <c r="L52" t="s">
        <v>432</v>
      </c>
      <c r="M52">
        <v>1</v>
      </c>
    </row>
    <row r="53" spans="1:13" x14ac:dyDescent="0.2">
      <c r="A53" t="s">
        <v>433</v>
      </c>
      <c r="B53" t="s">
        <v>434</v>
      </c>
      <c r="C53" t="s">
        <v>77</v>
      </c>
      <c r="D53" t="s">
        <v>78</v>
      </c>
      <c r="E53" t="s">
        <v>435</v>
      </c>
      <c r="F53">
        <v>1</v>
      </c>
      <c r="G53" t="s">
        <v>436</v>
      </c>
      <c r="H53" t="s">
        <v>437</v>
      </c>
      <c r="I53" t="s">
        <v>438</v>
      </c>
      <c r="J53">
        <v>0</v>
      </c>
      <c r="K53" t="s">
        <v>439</v>
      </c>
      <c r="L53" t="s">
        <v>440</v>
      </c>
      <c r="M53">
        <v>1</v>
      </c>
    </row>
    <row r="54" spans="1:13" x14ac:dyDescent="0.2">
      <c r="A54" t="s">
        <v>441</v>
      </c>
      <c r="B54" t="s">
        <v>442</v>
      </c>
      <c r="C54" t="s">
        <v>67</v>
      </c>
      <c r="D54" t="s">
        <v>68</v>
      </c>
      <c r="E54" t="s">
        <v>443</v>
      </c>
      <c r="F54">
        <v>3</v>
      </c>
      <c r="G54" t="s">
        <v>444</v>
      </c>
      <c r="H54" t="s">
        <v>445</v>
      </c>
      <c r="I54" t="s">
        <v>90</v>
      </c>
      <c r="J54">
        <v>0</v>
      </c>
      <c r="K54" t="s">
        <v>446</v>
      </c>
      <c r="L54" t="s">
        <v>447</v>
      </c>
      <c r="M54">
        <v>1</v>
      </c>
    </row>
    <row r="55" spans="1:13" x14ac:dyDescent="0.2">
      <c r="A55" t="s">
        <v>448</v>
      </c>
      <c r="B55" t="s">
        <v>449</v>
      </c>
      <c r="C55" t="s">
        <v>95</v>
      </c>
      <c r="D55" t="s">
        <v>96</v>
      </c>
      <c r="E55" t="s">
        <v>450</v>
      </c>
      <c r="F55">
        <v>1</v>
      </c>
      <c r="G55" t="s">
        <v>451</v>
      </c>
      <c r="H55" t="s">
        <v>452</v>
      </c>
      <c r="I55" t="s">
        <v>72</v>
      </c>
      <c r="J55">
        <v>1</v>
      </c>
      <c r="K55" t="s">
        <v>453</v>
      </c>
      <c r="L55" t="s">
        <v>454</v>
      </c>
      <c r="M55">
        <v>1</v>
      </c>
    </row>
    <row r="56" spans="1:13" x14ac:dyDescent="0.2">
      <c r="A56" t="s">
        <v>455</v>
      </c>
      <c r="B56" t="s">
        <v>456</v>
      </c>
      <c r="C56" t="s">
        <v>77</v>
      </c>
      <c r="D56" t="s">
        <v>78</v>
      </c>
      <c r="E56" t="s">
        <v>457</v>
      </c>
      <c r="F56">
        <v>1</v>
      </c>
      <c r="G56" t="s">
        <v>458</v>
      </c>
      <c r="H56" t="s">
        <v>459</v>
      </c>
      <c r="I56" t="s">
        <v>460</v>
      </c>
      <c r="J56">
        <v>1</v>
      </c>
      <c r="K56" t="s">
        <v>461</v>
      </c>
      <c r="L56" t="s">
        <v>462</v>
      </c>
      <c r="M56">
        <v>1</v>
      </c>
    </row>
    <row r="57" spans="1:13" x14ac:dyDescent="0.2">
      <c r="A57" t="s">
        <v>463</v>
      </c>
      <c r="B57" t="s">
        <v>464</v>
      </c>
      <c r="C57" t="s">
        <v>67</v>
      </c>
      <c r="D57" t="s">
        <v>68</v>
      </c>
      <c r="E57" t="s">
        <v>465</v>
      </c>
      <c r="F57">
        <v>1</v>
      </c>
      <c r="G57" t="s">
        <v>466</v>
      </c>
      <c r="H57" t="s">
        <v>467</v>
      </c>
      <c r="I57" t="s">
        <v>468</v>
      </c>
      <c r="J57">
        <v>0</v>
      </c>
      <c r="K57" t="s">
        <v>469</v>
      </c>
      <c r="L57" t="s">
        <v>470</v>
      </c>
      <c r="M57">
        <v>1</v>
      </c>
    </row>
    <row r="58" spans="1:13" x14ac:dyDescent="0.2">
      <c r="A58" t="s">
        <v>471</v>
      </c>
      <c r="B58" t="s">
        <v>472</v>
      </c>
      <c r="C58" t="s">
        <v>67</v>
      </c>
      <c r="D58" t="s">
        <v>68</v>
      </c>
      <c r="E58" t="s">
        <v>473</v>
      </c>
      <c r="F58">
        <v>1</v>
      </c>
      <c r="G58" t="s">
        <v>474</v>
      </c>
      <c r="H58" t="s">
        <v>475</v>
      </c>
      <c r="I58" t="s">
        <v>476</v>
      </c>
      <c r="J58">
        <v>0</v>
      </c>
      <c r="K58" t="s">
        <v>477</v>
      </c>
      <c r="L58" t="s">
        <v>478</v>
      </c>
      <c r="M58">
        <v>1</v>
      </c>
    </row>
    <row r="59" spans="1:13" x14ac:dyDescent="0.2">
      <c r="A59" t="s">
        <v>479</v>
      </c>
      <c r="B59" t="s">
        <v>480</v>
      </c>
      <c r="C59" t="s">
        <v>118</v>
      </c>
      <c r="D59" t="s">
        <v>119</v>
      </c>
      <c r="E59" t="s">
        <v>481</v>
      </c>
      <c r="F59">
        <v>3</v>
      </c>
      <c r="G59" t="s">
        <v>482</v>
      </c>
      <c r="H59" t="s">
        <v>483</v>
      </c>
      <c r="I59" t="s">
        <v>90</v>
      </c>
      <c r="J59">
        <v>0</v>
      </c>
      <c r="K59" t="s">
        <v>484</v>
      </c>
      <c r="L59" t="s">
        <v>485</v>
      </c>
      <c r="M59">
        <v>1</v>
      </c>
    </row>
    <row r="60" spans="1:13" x14ac:dyDescent="0.2">
      <c r="A60" t="s">
        <v>486</v>
      </c>
      <c r="B60" t="s">
        <v>487</v>
      </c>
      <c r="C60" t="s">
        <v>118</v>
      </c>
      <c r="D60" t="s">
        <v>119</v>
      </c>
      <c r="E60" t="s">
        <v>488</v>
      </c>
      <c r="F60">
        <v>1</v>
      </c>
      <c r="G60" t="s">
        <v>489</v>
      </c>
      <c r="H60" t="s">
        <v>490</v>
      </c>
      <c r="I60" t="s">
        <v>72</v>
      </c>
      <c r="J60">
        <v>1</v>
      </c>
      <c r="K60" t="s">
        <v>491</v>
      </c>
      <c r="L60" t="s">
        <v>492</v>
      </c>
      <c r="M60">
        <v>1</v>
      </c>
    </row>
    <row r="61" spans="1:13" x14ac:dyDescent="0.2">
      <c r="A61" t="s">
        <v>493</v>
      </c>
      <c r="B61" t="s">
        <v>494</v>
      </c>
      <c r="C61" t="s">
        <v>67</v>
      </c>
      <c r="D61" t="s">
        <v>68</v>
      </c>
      <c r="E61" t="s">
        <v>495</v>
      </c>
      <c r="F61">
        <v>1</v>
      </c>
      <c r="G61" t="s">
        <v>496</v>
      </c>
      <c r="H61" t="s">
        <v>497</v>
      </c>
      <c r="I61" t="s">
        <v>498</v>
      </c>
      <c r="J61">
        <v>0</v>
      </c>
      <c r="K61" t="s">
        <v>499</v>
      </c>
      <c r="L61" t="s">
        <v>500</v>
      </c>
      <c r="M61">
        <v>1</v>
      </c>
    </row>
    <row r="62" spans="1:13" x14ac:dyDescent="0.2">
      <c r="A62" t="s">
        <v>501</v>
      </c>
      <c r="B62" t="s">
        <v>502</v>
      </c>
      <c r="C62" t="s">
        <v>77</v>
      </c>
      <c r="D62" t="s">
        <v>78</v>
      </c>
      <c r="E62" t="s">
        <v>503</v>
      </c>
      <c r="F62">
        <v>3</v>
      </c>
      <c r="G62" t="s">
        <v>504</v>
      </c>
      <c r="H62" t="s">
        <v>505</v>
      </c>
      <c r="I62" t="s">
        <v>90</v>
      </c>
      <c r="J62">
        <v>0</v>
      </c>
      <c r="K62" t="s">
        <v>506</v>
      </c>
      <c r="L62" t="s">
        <v>507</v>
      </c>
      <c r="M62">
        <v>1</v>
      </c>
    </row>
    <row r="63" spans="1:13" x14ac:dyDescent="0.2">
      <c r="A63" t="s">
        <v>508</v>
      </c>
      <c r="B63" t="s">
        <v>509</v>
      </c>
      <c r="C63" t="s">
        <v>77</v>
      </c>
      <c r="D63" t="s">
        <v>78</v>
      </c>
      <c r="E63" t="s">
        <v>510</v>
      </c>
      <c r="F63">
        <v>3</v>
      </c>
      <c r="G63" t="s">
        <v>511</v>
      </c>
      <c r="H63" t="s">
        <v>512</v>
      </c>
      <c r="I63" t="s">
        <v>90</v>
      </c>
      <c r="J63">
        <v>0</v>
      </c>
      <c r="K63" t="s">
        <v>513</v>
      </c>
      <c r="L63" t="s">
        <v>514</v>
      </c>
      <c r="M63">
        <v>1</v>
      </c>
    </row>
    <row r="64" spans="1:13" x14ac:dyDescent="0.2">
      <c r="A64" t="s">
        <v>515</v>
      </c>
      <c r="B64" t="s">
        <v>516</v>
      </c>
      <c r="C64" t="s">
        <v>77</v>
      </c>
      <c r="D64" t="s">
        <v>78</v>
      </c>
      <c r="E64" t="s">
        <v>517</v>
      </c>
      <c r="F64">
        <v>1</v>
      </c>
      <c r="G64" t="s">
        <v>518</v>
      </c>
      <c r="H64" t="s">
        <v>519</v>
      </c>
      <c r="I64" t="s">
        <v>72</v>
      </c>
      <c r="J64">
        <v>0</v>
      </c>
      <c r="K64" t="s">
        <v>520</v>
      </c>
      <c r="L64" t="s">
        <v>521</v>
      </c>
      <c r="M64">
        <v>1</v>
      </c>
    </row>
    <row r="65" spans="1:13" x14ac:dyDescent="0.2">
      <c r="A65" t="s">
        <v>522</v>
      </c>
      <c r="B65" t="s">
        <v>523</v>
      </c>
      <c r="C65" t="s">
        <v>95</v>
      </c>
      <c r="D65" t="s">
        <v>96</v>
      </c>
      <c r="E65" t="s">
        <v>524</v>
      </c>
      <c r="F65">
        <v>1</v>
      </c>
      <c r="G65" t="s">
        <v>525</v>
      </c>
      <c r="H65" t="s">
        <v>526</v>
      </c>
      <c r="I65" t="s">
        <v>72</v>
      </c>
      <c r="J65">
        <v>0</v>
      </c>
      <c r="K65" t="s">
        <v>527</v>
      </c>
      <c r="L65" t="s">
        <v>528</v>
      </c>
      <c r="M65">
        <v>1</v>
      </c>
    </row>
    <row r="66" spans="1:13" x14ac:dyDescent="0.2">
      <c r="A66" t="s">
        <v>529</v>
      </c>
      <c r="B66" t="s">
        <v>530</v>
      </c>
      <c r="C66" t="s">
        <v>118</v>
      </c>
      <c r="D66" t="s">
        <v>119</v>
      </c>
      <c r="E66" t="s">
        <v>531</v>
      </c>
      <c r="F66">
        <v>1</v>
      </c>
      <c r="G66" t="s">
        <v>532</v>
      </c>
      <c r="H66" t="s">
        <v>533</v>
      </c>
      <c r="I66" t="s">
        <v>153</v>
      </c>
      <c r="J66">
        <v>0</v>
      </c>
      <c r="K66" t="s">
        <v>534</v>
      </c>
      <c r="L66" t="s">
        <v>535</v>
      </c>
      <c r="M66">
        <v>1</v>
      </c>
    </row>
    <row r="67" spans="1:13" x14ac:dyDescent="0.2">
      <c r="A67" t="s">
        <v>536</v>
      </c>
      <c r="B67" t="s">
        <v>537</v>
      </c>
      <c r="C67" t="s">
        <v>95</v>
      </c>
      <c r="D67" t="s">
        <v>96</v>
      </c>
      <c r="E67" t="s">
        <v>538</v>
      </c>
      <c r="F67">
        <v>3</v>
      </c>
      <c r="G67" t="s">
        <v>539</v>
      </c>
      <c r="H67" t="s">
        <v>540</v>
      </c>
      <c r="I67" t="s">
        <v>90</v>
      </c>
      <c r="J67">
        <v>0</v>
      </c>
      <c r="K67" t="s">
        <v>541</v>
      </c>
      <c r="L67" t="s">
        <v>542</v>
      </c>
      <c r="M67">
        <v>1</v>
      </c>
    </row>
    <row r="68" spans="1:13" x14ac:dyDescent="0.2">
      <c r="A68" t="s">
        <v>543</v>
      </c>
      <c r="B68" t="s">
        <v>544</v>
      </c>
      <c r="C68" t="s">
        <v>77</v>
      </c>
      <c r="D68" t="s">
        <v>78</v>
      </c>
      <c r="E68" t="s">
        <v>545</v>
      </c>
      <c r="F68">
        <v>2</v>
      </c>
      <c r="G68" t="s">
        <v>546</v>
      </c>
      <c r="H68" t="s">
        <v>547</v>
      </c>
      <c r="I68" t="s">
        <v>123</v>
      </c>
      <c r="J68">
        <v>0</v>
      </c>
      <c r="K68" t="s">
        <v>548</v>
      </c>
      <c r="L68" t="s">
        <v>549</v>
      </c>
      <c r="M68">
        <v>1</v>
      </c>
    </row>
    <row r="69" spans="1:13" x14ac:dyDescent="0.2">
      <c r="A69" t="s">
        <v>550</v>
      </c>
      <c r="B69" t="s">
        <v>551</v>
      </c>
      <c r="C69" t="s">
        <v>77</v>
      </c>
      <c r="D69" t="s">
        <v>78</v>
      </c>
      <c r="E69" t="s">
        <v>552</v>
      </c>
      <c r="F69">
        <v>3</v>
      </c>
      <c r="G69" t="s">
        <v>553</v>
      </c>
      <c r="H69" t="s">
        <v>554</v>
      </c>
      <c r="I69" t="s">
        <v>90</v>
      </c>
      <c r="J69">
        <v>0</v>
      </c>
      <c r="K69" t="s">
        <v>555</v>
      </c>
      <c r="L69" t="s">
        <v>556</v>
      </c>
      <c r="M69">
        <v>1</v>
      </c>
    </row>
    <row r="70" spans="1:13" x14ac:dyDescent="0.2">
      <c r="A70" t="s">
        <v>557</v>
      </c>
      <c r="B70" t="s">
        <v>558</v>
      </c>
      <c r="C70" t="s">
        <v>95</v>
      </c>
      <c r="D70" t="s">
        <v>96</v>
      </c>
      <c r="E70" t="s">
        <v>559</v>
      </c>
      <c r="F70">
        <v>1</v>
      </c>
      <c r="G70" t="s">
        <v>560</v>
      </c>
      <c r="H70" t="s">
        <v>561</v>
      </c>
      <c r="I70" t="s">
        <v>153</v>
      </c>
      <c r="J70">
        <v>0</v>
      </c>
      <c r="K70" t="s">
        <v>562</v>
      </c>
      <c r="L70" t="s">
        <v>563</v>
      </c>
      <c r="M70">
        <v>1</v>
      </c>
    </row>
    <row r="71" spans="1:13" x14ac:dyDescent="0.2">
      <c r="A71" t="s">
        <v>564</v>
      </c>
      <c r="B71" t="s">
        <v>565</v>
      </c>
      <c r="C71" t="s">
        <v>67</v>
      </c>
      <c r="D71" t="s">
        <v>68</v>
      </c>
      <c r="E71" t="s">
        <v>566</v>
      </c>
      <c r="F71">
        <v>1</v>
      </c>
      <c r="G71" t="s">
        <v>567</v>
      </c>
      <c r="H71" t="s">
        <v>568</v>
      </c>
      <c r="I71" t="s">
        <v>72</v>
      </c>
      <c r="J71">
        <v>1</v>
      </c>
      <c r="K71" t="s">
        <v>569</v>
      </c>
      <c r="L71" t="s">
        <v>570</v>
      </c>
      <c r="M71">
        <v>1</v>
      </c>
    </row>
    <row r="72" spans="1:13" x14ac:dyDescent="0.2">
      <c r="A72" t="s">
        <v>571</v>
      </c>
      <c r="B72" t="s">
        <v>572</v>
      </c>
      <c r="C72" t="s">
        <v>67</v>
      </c>
      <c r="D72" t="s">
        <v>68</v>
      </c>
      <c r="E72" t="s">
        <v>573</v>
      </c>
      <c r="F72">
        <v>1</v>
      </c>
      <c r="G72" t="s">
        <v>574</v>
      </c>
      <c r="H72" t="s">
        <v>575</v>
      </c>
      <c r="I72" t="s">
        <v>72</v>
      </c>
      <c r="J72">
        <v>1</v>
      </c>
      <c r="K72" t="s">
        <v>576</v>
      </c>
      <c r="L72" t="s">
        <v>577</v>
      </c>
      <c r="M72">
        <v>1</v>
      </c>
    </row>
    <row r="73" spans="1:13" x14ac:dyDescent="0.2">
      <c r="A73" t="s">
        <v>578</v>
      </c>
      <c r="B73" t="s">
        <v>579</v>
      </c>
      <c r="C73" t="s">
        <v>67</v>
      </c>
      <c r="D73" t="s">
        <v>68</v>
      </c>
      <c r="E73" t="s">
        <v>580</v>
      </c>
      <c r="F73">
        <v>3</v>
      </c>
      <c r="G73" t="s">
        <v>581</v>
      </c>
      <c r="H73" t="s">
        <v>582</v>
      </c>
      <c r="I73" t="s">
        <v>90</v>
      </c>
      <c r="J73">
        <v>0</v>
      </c>
      <c r="K73" t="s">
        <v>583</v>
      </c>
      <c r="L73" t="s">
        <v>584</v>
      </c>
      <c r="M73">
        <v>1</v>
      </c>
    </row>
    <row r="74" spans="1:13" x14ac:dyDescent="0.2">
      <c r="A74" t="s">
        <v>585</v>
      </c>
      <c r="B74" t="s">
        <v>586</v>
      </c>
      <c r="C74" t="s">
        <v>95</v>
      </c>
      <c r="D74" t="s">
        <v>96</v>
      </c>
      <c r="E74" t="s">
        <v>587</v>
      </c>
      <c r="F74">
        <v>1</v>
      </c>
      <c r="G74" t="s">
        <v>588</v>
      </c>
      <c r="H74" t="s">
        <v>589</v>
      </c>
      <c r="I74" t="s">
        <v>468</v>
      </c>
      <c r="J74">
        <v>0</v>
      </c>
      <c r="K74" t="s">
        <v>590</v>
      </c>
      <c r="L74" t="s">
        <v>591</v>
      </c>
      <c r="M74">
        <v>1</v>
      </c>
    </row>
    <row r="75" spans="1:13" x14ac:dyDescent="0.2">
      <c r="A75" t="s">
        <v>592</v>
      </c>
      <c r="B75" t="s">
        <v>593</v>
      </c>
      <c r="C75" t="s">
        <v>77</v>
      </c>
      <c r="D75" t="s">
        <v>78</v>
      </c>
      <c r="E75" t="s">
        <v>594</v>
      </c>
      <c r="F75">
        <v>3</v>
      </c>
      <c r="G75" t="s">
        <v>595</v>
      </c>
      <c r="H75" t="s">
        <v>596</v>
      </c>
      <c r="I75" t="s">
        <v>90</v>
      </c>
      <c r="J75">
        <v>0</v>
      </c>
      <c r="K75" t="s">
        <v>597</v>
      </c>
      <c r="L75" t="s">
        <v>598</v>
      </c>
      <c r="M75">
        <v>1</v>
      </c>
    </row>
    <row r="76" spans="1:13" x14ac:dyDescent="0.2">
      <c r="A76" t="s">
        <v>599</v>
      </c>
      <c r="B76" t="s">
        <v>600</v>
      </c>
      <c r="C76" t="s">
        <v>118</v>
      </c>
      <c r="D76" t="s">
        <v>119</v>
      </c>
      <c r="E76" t="s">
        <v>601</v>
      </c>
      <c r="F76">
        <v>3</v>
      </c>
      <c r="G76" t="s">
        <v>602</v>
      </c>
      <c r="H76" t="s">
        <v>603</v>
      </c>
      <c r="I76" t="s">
        <v>90</v>
      </c>
      <c r="J76">
        <v>0</v>
      </c>
      <c r="K76" t="s">
        <v>604</v>
      </c>
      <c r="L76" t="s">
        <v>605</v>
      </c>
      <c r="M76">
        <v>1</v>
      </c>
    </row>
    <row r="77" spans="1:13" x14ac:dyDescent="0.2">
      <c r="A77" t="s">
        <v>606</v>
      </c>
      <c r="B77" t="s">
        <v>607</v>
      </c>
      <c r="C77" t="s">
        <v>67</v>
      </c>
      <c r="D77" t="s">
        <v>68</v>
      </c>
      <c r="E77" t="s">
        <v>608</v>
      </c>
      <c r="F77">
        <v>1</v>
      </c>
      <c r="G77" t="s">
        <v>609</v>
      </c>
      <c r="H77" t="s">
        <v>610</v>
      </c>
      <c r="I77" t="s">
        <v>262</v>
      </c>
      <c r="J77">
        <v>1</v>
      </c>
      <c r="K77" t="s">
        <v>611</v>
      </c>
      <c r="L77" t="s">
        <v>612</v>
      </c>
      <c r="M77">
        <v>1</v>
      </c>
    </row>
    <row r="78" spans="1:13" x14ac:dyDescent="0.2">
      <c r="A78" t="s">
        <v>613</v>
      </c>
      <c r="B78" t="s">
        <v>614</v>
      </c>
      <c r="C78" t="s">
        <v>95</v>
      </c>
      <c r="D78" t="s">
        <v>96</v>
      </c>
      <c r="E78" t="s">
        <v>615</v>
      </c>
      <c r="F78">
        <v>3</v>
      </c>
      <c r="G78" t="s">
        <v>616</v>
      </c>
      <c r="H78" t="s">
        <v>617</v>
      </c>
      <c r="I78" t="s">
        <v>90</v>
      </c>
      <c r="J78">
        <v>0</v>
      </c>
      <c r="K78" t="s">
        <v>618</v>
      </c>
      <c r="L78" t="s">
        <v>619</v>
      </c>
      <c r="M78">
        <v>1</v>
      </c>
    </row>
    <row r="79" spans="1:13" x14ac:dyDescent="0.2">
      <c r="A79" t="s">
        <v>620</v>
      </c>
      <c r="B79" t="s">
        <v>621</v>
      </c>
      <c r="C79" t="s">
        <v>118</v>
      </c>
      <c r="D79" t="s">
        <v>119</v>
      </c>
      <c r="E79" t="s">
        <v>622</v>
      </c>
      <c r="F79">
        <v>1</v>
      </c>
      <c r="G79" t="s">
        <v>623</v>
      </c>
      <c r="H79" t="s">
        <v>624</v>
      </c>
      <c r="I79" t="s">
        <v>72</v>
      </c>
      <c r="J79">
        <v>1</v>
      </c>
      <c r="K79" t="s">
        <v>625</v>
      </c>
      <c r="L79" t="s">
        <v>626</v>
      </c>
      <c r="M79">
        <v>1</v>
      </c>
    </row>
    <row r="80" spans="1:13" x14ac:dyDescent="0.2">
      <c r="A80" t="s">
        <v>627</v>
      </c>
      <c r="B80" t="s">
        <v>628</v>
      </c>
      <c r="C80" t="s">
        <v>118</v>
      </c>
      <c r="D80" t="s">
        <v>119</v>
      </c>
      <c r="E80" t="s">
        <v>629</v>
      </c>
      <c r="F80">
        <v>2</v>
      </c>
      <c r="G80" t="s">
        <v>630</v>
      </c>
      <c r="H80" t="s">
        <v>631</v>
      </c>
      <c r="I80" t="s">
        <v>632</v>
      </c>
      <c r="J80">
        <v>0</v>
      </c>
      <c r="K80" t="s">
        <v>633</v>
      </c>
      <c r="L80" t="s">
        <v>634</v>
      </c>
      <c r="M80">
        <v>1</v>
      </c>
    </row>
    <row r="81" spans="1:13" x14ac:dyDescent="0.2">
      <c r="A81" t="s">
        <v>635</v>
      </c>
      <c r="B81" t="s">
        <v>636</v>
      </c>
      <c r="C81" t="s">
        <v>118</v>
      </c>
      <c r="D81" t="s">
        <v>119</v>
      </c>
      <c r="E81" t="s">
        <v>637</v>
      </c>
      <c r="F81">
        <v>1</v>
      </c>
      <c r="G81" t="s">
        <v>638</v>
      </c>
      <c r="H81" t="s">
        <v>639</v>
      </c>
      <c r="I81" t="s">
        <v>640</v>
      </c>
      <c r="J81">
        <v>0</v>
      </c>
      <c r="K81" t="s">
        <v>641</v>
      </c>
      <c r="L81" t="s">
        <v>642</v>
      </c>
      <c r="M81">
        <v>1</v>
      </c>
    </row>
    <row r="82" spans="1:13" x14ac:dyDescent="0.2">
      <c r="A82" t="s">
        <v>643</v>
      </c>
      <c r="B82" t="s">
        <v>644</v>
      </c>
      <c r="C82" t="s">
        <v>118</v>
      </c>
      <c r="D82" t="s">
        <v>119</v>
      </c>
      <c r="E82" t="s">
        <v>645</v>
      </c>
      <c r="F82">
        <v>2</v>
      </c>
      <c r="G82" t="s">
        <v>646</v>
      </c>
      <c r="H82" t="s">
        <v>647</v>
      </c>
      <c r="I82" t="s">
        <v>72</v>
      </c>
      <c r="J82">
        <v>0</v>
      </c>
      <c r="K82" t="s">
        <v>648</v>
      </c>
      <c r="L82" t="s">
        <v>649</v>
      </c>
      <c r="M82">
        <v>1</v>
      </c>
    </row>
    <row r="83" spans="1:13" x14ac:dyDescent="0.2">
      <c r="A83" t="s">
        <v>650</v>
      </c>
      <c r="B83" t="s">
        <v>651</v>
      </c>
      <c r="C83" t="s">
        <v>95</v>
      </c>
      <c r="D83" t="s">
        <v>96</v>
      </c>
      <c r="E83" t="s">
        <v>652</v>
      </c>
      <c r="F83">
        <v>1</v>
      </c>
      <c r="G83" t="s">
        <v>653</v>
      </c>
      <c r="H83" t="s">
        <v>654</v>
      </c>
      <c r="I83" t="s">
        <v>640</v>
      </c>
      <c r="J83">
        <v>0</v>
      </c>
      <c r="K83" t="s">
        <v>655</v>
      </c>
      <c r="L83" t="s">
        <v>656</v>
      </c>
      <c r="M83">
        <v>1</v>
      </c>
    </row>
    <row r="84" spans="1:13" x14ac:dyDescent="0.2">
      <c r="A84" t="s">
        <v>657</v>
      </c>
      <c r="B84" t="s">
        <v>658</v>
      </c>
      <c r="C84" t="s">
        <v>95</v>
      </c>
      <c r="D84" t="s">
        <v>96</v>
      </c>
      <c r="E84" t="s">
        <v>659</v>
      </c>
      <c r="F84">
        <v>3</v>
      </c>
      <c r="G84" t="s">
        <v>660</v>
      </c>
      <c r="H84" t="s">
        <v>661</v>
      </c>
      <c r="I84" t="s">
        <v>90</v>
      </c>
      <c r="J84">
        <v>0</v>
      </c>
      <c r="K84" t="s">
        <v>662</v>
      </c>
      <c r="L84" t="s">
        <v>663</v>
      </c>
      <c r="M84">
        <v>1</v>
      </c>
    </row>
    <row r="85" spans="1:13" x14ac:dyDescent="0.2">
      <c r="A85" t="s">
        <v>664</v>
      </c>
      <c r="B85" t="s">
        <v>665</v>
      </c>
      <c r="C85" t="s">
        <v>118</v>
      </c>
      <c r="D85" t="s">
        <v>119</v>
      </c>
      <c r="E85" t="s">
        <v>666</v>
      </c>
      <c r="F85">
        <v>3</v>
      </c>
      <c r="G85" t="s">
        <v>667</v>
      </c>
      <c r="H85" t="s">
        <v>668</v>
      </c>
      <c r="I85" t="s">
        <v>90</v>
      </c>
      <c r="J85">
        <v>0</v>
      </c>
      <c r="K85" t="s">
        <v>212</v>
      </c>
      <c r="L85" t="s">
        <v>669</v>
      </c>
      <c r="M85">
        <v>1</v>
      </c>
    </row>
    <row r="86" spans="1:13" x14ac:dyDescent="0.2">
      <c r="A86" t="s">
        <v>670</v>
      </c>
      <c r="B86" t="s">
        <v>671</v>
      </c>
      <c r="C86" t="s">
        <v>77</v>
      </c>
      <c r="D86" t="s">
        <v>78</v>
      </c>
      <c r="E86" t="s">
        <v>672</v>
      </c>
      <c r="F86">
        <v>3</v>
      </c>
      <c r="G86" t="s">
        <v>673</v>
      </c>
      <c r="H86" t="s">
        <v>674</v>
      </c>
      <c r="I86" t="s">
        <v>90</v>
      </c>
      <c r="J86">
        <v>0</v>
      </c>
      <c r="K86" t="s">
        <v>675</v>
      </c>
      <c r="L86" t="s">
        <v>676</v>
      </c>
      <c r="M86">
        <v>1</v>
      </c>
    </row>
    <row r="87" spans="1:13" x14ac:dyDescent="0.2">
      <c r="A87" t="s">
        <v>677</v>
      </c>
      <c r="B87" t="s">
        <v>678</v>
      </c>
      <c r="C87" t="s">
        <v>118</v>
      </c>
      <c r="D87" t="s">
        <v>119</v>
      </c>
      <c r="E87" t="s">
        <v>679</v>
      </c>
      <c r="F87">
        <v>3</v>
      </c>
      <c r="G87" t="s">
        <v>680</v>
      </c>
      <c r="H87" t="s">
        <v>681</v>
      </c>
      <c r="I87" t="s">
        <v>90</v>
      </c>
      <c r="J87">
        <v>0</v>
      </c>
      <c r="K87" t="s">
        <v>682</v>
      </c>
      <c r="L87" t="s">
        <v>683</v>
      </c>
      <c r="M87">
        <v>1</v>
      </c>
    </row>
    <row r="88" spans="1:13" x14ac:dyDescent="0.2">
      <c r="A88" t="s">
        <v>684</v>
      </c>
      <c r="B88" t="s">
        <v>685</v>
      </c>
      <c r="C88" t="s">
        <v>118</v>
      </c>
      <c r="D88" t="s">
        <v>119</v>
      </c>
      <c r="E88" t="s">
        <v>686</v>
      </c>
      <c r="F88">
        <v>3</v>
      </c>
      <c r="G88" t="s">
        <v>687</v>
      </c>
      <c r="H88" t="s">
        <v>688</v>
      </c>
      <c r="I88" t="s">
        <v>90</v>
      </c>
      <c r="J88">
        <v>0</v>
      </c>
      <c r="K88" t="s">
        <v>689</v>
      </c>
      <c r="L88" t="s">
        <v>690</v>
      </c>
      <c r="M88">
        <v>1</v>
      </c>
    </row>
    <row r="89" spans="1:13" x14ac:dyDescent="0.2">
      <c r="A89" t="s">
        <v>691</v>
      </c>
      <c r="B89" t="s">
        <v>692</v>
      </c>
      <c r="C89" t="s">
        <v>67</v>
      </c>
      <c r="D89" t="s">
        <v>68</v>
      </c>
      <c r="E89" t="s">
        <v>693</v>
      </c>
      <c r="F89">
        <v>1</v>
      </c>
      <c r="G89" t="s">
        <v>694</v>
      </c>
      <c r="H89" t="s">
        <v>695</v>
      </c>
      <c r="I89" t="s">
        <v>153</v>
      </c>
      <c r="J89">
        <v>0</v>
      </c>
      <c r="K89" t="s">
        <v>696</v>
      </c>
      <c r="L89" t="s">
        <v>697</v>
      </c>
      <c r="M89">
        <v>1</v>
      </c>
    </row>
    <row r="90" spans="1:13" x14ac:dyDescent="0.2">
      <c r="A90" t="s">
        <v>698</v>
      </c>
      <c r="B90" t="s">
        <v>699</v>
      </c>
      <c r="C90" t="s">
        <v>95</v>
      </c>
      <c r="D90" t="s">
        <v>96</v>
      </c>
      <c r="E90" t="s">
        <v>700</v>
      </c>
      <c r="F90">
        <v>2</v>
      </c>
      <c r="G90" t="s">
        <v>701</v>
      </c>
      <c r="H90" t="s">
        <v>702</v>
      </c>
      <c r="I90" t="s">
        <v>72</v>
      </c>
      <c r="J90">
        <v>0</v>
      </c>
      <c r="K90" t="s">
        <v>703</v>
      </c>
      <c r="L90" t="s">
        <v>704</v>
      </c>
      <c r="M90">
        <v>1</v>
      </c>
    </row>
    <row r="91" spans="1:13" x14ac:dyDescent="0.2">
      <c r="A91" t="s">
        <v>705</v>
      </c>
      <c r="B91" t="s">
        <v>706</v>
      </c>
      <c r="C91" t="s">
        <v>67</v>
      </c>
      <c r="D91" t="s">
        <v>68</v>
      </c>
      <c r="E91" t="s">
        <v>707</v>
      </c>
      <c r="F91">
        <v>3</v>
      </c>
      <c r="G91" t="s">
        <v>708</v>
      </c>
      <c r="H91" t="s">
        <v>709</v>
      </c>
      <c r="I91" t="s">
        <v>90</v>
      </c>
      <c r="J91">
        <v>0</v>
      </c>
      <c r="K91" t="s">
        <v>710</v>
      </c>
      <c r="L91" t="s">
        <v>711</v>
      </c>
      <c r="M91">
        <v>1</v>
      </c>
    </row>
    <row r="92" spans="1:13" x14ac:dyDescent="0.2">
      <c r="A92" t="s">
        <v>712</v>
      </c>
      <c r="B92" t="s">
        <v>713</v>
      </c>
      <c r="C92" t="s">
        <v>95</v>
      </c>
      <c r="D92" t="s">
        <v>96</v>
      </c>
      <c r="E92" t="s">
        <v>714</v>
      </c>
      <c r="F92">
        <v>3</v>
      </c>
      <c r="G92" t="s">
        <v>715</v>
      </c>
      <c r="H92" t="s">
        <v>716</v>
      </c>
      <c r="I92" t="s">
        <v>90</v>
      </c>
      <c r="J92">
        <v>0</v>
      </c>
      <c r="K92" t="s">
        <v>717</v>
      </c>
      <c r="L92" t="s">
        <v>718</v>
      </c>
      <c r="M92">
        <v>1</v>
      </c>
    </row>
    <row r="93" spans="1:13" x14ac:dyDescent="0.2">
      <c r="A93" t="s">
        <v>719</v>
      </c>
      <c r="B93" t="s">
        <v>720</v>
      </c>
      <c r="C93" t="s">
        <v>77</v>
      </c>
      <c r="D93" t="s">
        <v>78</v>
      </c>
      <c r="E93" t="s">
        <v>721</v>
      </c>
      <c r="F93">
        <v>3</v>
      </c>
      <c r="G93" t="s">
        <v>722</v>
      </c>
      <c r="H93" t="s">
        <v>723</v>
      </c>
      <c r="I93" t="s">
        <v>90</v>
      </c>
      <c r="J93">
        <v>0</v>
      </c>
      <c r="K93" t="s">
        <v>724</v>
      </c>
      <c r="L93" t="s">
        <v>725</v>
      </c>
      <c r="M93">
        <v>1</v>
      </c>
    </row>
    <row r="94" spans="1:13" x14ac:dyDescent="0.2">
      <c r="A94" t="s">
        <v>726</v>
      </c>
      <c r="B94" t="s">
        <v>727</v>
      </c>
      <c r="C94" t="s">
        <v>118</v>
      </c>
      <c r="D94" t="s">
        <v>119</v>
      </c>
      <c r="E94" t="s">
        <v>728</v>
      </c>
      <c r="F94">
        <v>3</v>
      </c>
      <c r="G94" t="s">
        <v>729</v>
      </c>
      <c r="H94" t="s">
        <v>730</v>
      </c>
      <c r="I94" t="s">
        <v>90</v>
      </c>
      <c r="J94">
        <v>0</v>
      </c>
      <c r="K94" t="s">
        <v>731</v>
      </c>
      <c r="L94" t="s">
        <v>732</v>
      </c>
      <c r="M94">
        <v>1</v>
      </c>
    </row>
    <row r="95" spans="1:13" x14ac:dyDescent="0.2">
      <c r="A95" t="s">
        <v>733</v>
      </c>
      <c r="B95" t="s">
        <v>734</v>
      </c>
      <c r="C95" t="s">
        <v>67</v>
      </c>
      <c r="D95" t="s">
        <v>68</v>
      </c>
      <c r="E95" t="s">
        <v>735</v>
      </c>
      <c r="F95">
        <v>3</v>
      </c>
      <c r="G95" t="s">
        <v>736</v>
      </c>
      <c r="H95" t="s">
        <v>737</v>
      </c>
      <c r="I95" t="s">
        <v>90</v>
      </c>
      <c r="J95">
        <v>0</v>
      </c>
      <c r="K95" t="s">
        <v>738</v>
      </c>
      <c r="L95" t="s">
        <v>739</v>
      </c>
      <c r="M95">
        <v>1</v>
      </c>
    </row>
    <row r="96" spans="1:13" x14ac:dyDescent="0.2">
      <c r="A96" t="s">
        <v>740</v>
      </c>
      <c r="B96" t="s">
        <v>741</v>
      </c>
      <c r="C96" t="s">
        <v>67</v>
      </c>
      <c r="D96" t="s">
        <v>68</v>
      </c>
      <c r="E96" t="s">
        <v>742</v>
      </c>
      <c r="F96">
        <v>1</v>
      </c>
      <c r="G96" t="s">
        <v>743</v>
      </c>
      <c r="H96" t="s">
        <v>744</v>
      </c>
      <c r="I96" t="s">
        <v>262</v>
      </c>
      <c r="J96">
        <v>1</v>
      </c>
      <c r="K96" t="s">
        <v>745</v>
      </c>
      <c r="L96" t="s">
        <v>746</v>
      </c>
      <c r="M96">
        <v>1</v>
      </c>
    </row>
    <row r="97" spans="1:13" x14ac:dyDescent="0.2">
      <c r="A97" t="s">
        <v>747</v>
      </c>
      <c r="B97" t="s">
        <v>748</v>
      </c>
      <c r="C97" t="s">
        <v>77</v>
      </c>
      <c r="D97" t="s">
        <v>78</v>
      </c>
      <c r="E97" t="s">
        <v>749</v>
      </c>
      <c r="F97">
        <v>3</v>
      </c>
      <c r="G97" t="s">
        <v>750</v>
      </c>
      <c r="H97" t="s">
        <v>751</v>
      </c>
      <c r="I97" t="s">
        <v>90</v>
      </c>
      <c r="J97">
        <v>0</v>
      </c>
      <c r="K97" t="s">
        <v>752</v>
      </c>
      <c r="L97" t="s">
        <v>753</v>
      </c>
      <c r="M97">
        <v>1</v>
      </c>
    </row>
    <row r="98" spans="1:13" x14ac:dyDescent="0.2">
      <c r="A98" t="s">
        <v>754</v>
      </c>
      <c r="B98" t="s">
        <v>755</v>
      </c>
      <c r="C98" t="s">
        <v>118</v>
      </c>
      <c r="D98" t="s">
        <v>119</v>
      </c>
      <c r="E98" t="s">
        <v>756</v>
      </c>
      <c r="F98">
        <v>3</v>
      </c>
      <c r="G98" t="s">
        <v>757</v>
      </c>
      <c r="H98" t="s">
        <v>758</v>
      </c>
      <c r="I98" t="s">
        <v>90</v>
      </c>
      <c r="J98">
        <v>0</v>
      </c>
      <c r="K98" t="s">
        <v>759</v>
      </c>
      <c r="L98" t="s">
        <v>760</v>
      </c>
      <c r="M98">
        <v>1</v>
      </c>
    </row>
    <row r="99" spans="1:13" x14ac:dyDescent="0.2">
      <c r="A99" t="s">
        <v>761</v>
      </c>
      <c r="B99" t="s">
        <v>762</v>
      </c>
      <c r="C99" t="s">
        <v>118</v>
      </c>
      <c r="D99" t="s">
        <v>119</v>
      </c>
      <c r="E99" t="s">
        <v>763</v>
      </c>
      <c r="F99">
        <v>3</v>
      </c>
      <c r="G99" t="s">
        <v>764</v>
      </c>
      <c r="H99" t="s">
        <v>765</v>
      </c>
      <c r="I99" t="s">
        <v>90</v>
      </c>
      <c r="J99">
        <v>0</v>
      </c>
      <c r="K99" t="s">
        <v>766</v>
      </c>
      <c r="L99" t="s">
        <v>767</v>
      </c>
      <c r="M99">
        <v>1</v>
      </c>
    </row>
    <row r="100" spans="1:13" x14ac:dyDescent="0.2">
      <c r="A100" t="s">
        <v>768</v>
      </c>
      <c r="B100" t="s">
        <v>769</v>
      </c>
      <c r="C100" t="s">
        <v>67</v>
      </c>
      <c r="D100" t="s">
        <v>68</v>
      </c>
      <c r="E100" t="s">
        <v>770</v>
      </c>
      <c r="F100">
        <v>1</v>
      </c>
      <c r="G100" t="s">
        <v>771</v>
      </c>
      <c r="H100" t="s">
        <v>772</v>
      </c>
      <c r="I100" t="s">
        <v>72</v>
      </c>
      <c r="J100">
        <v>0</v>
      </c>
      <c r="K100" t="s">
        <v>773</v>
      </c>
      <c r="L100" t="s">
        <v>774</v>
      </c>
      <c r="M100">
        <v>1</v>
      </c>
    </row>
    <row r="101" spans="1:13" x14ac:dyDescent="0.2">
      <c r="A101" t="s">
        <v>775</v>
      </c>
      <c r="B101" t="s">
        <v>776</v>
      </c>
      <c r="C101" t="s">
        <v>95</v>
      </c>
      <c r="D101" t="s">
        <v>96</v>
      </c>
      <c r="E101" t="s">
        <v>777</v>
      </c>
      <c r="F101">
        <v>1</v>
      </c>
      <c r="G101" t="s">
        <v>778</v>
      </c>
      <c r="H101" t="s">
        <v>779</v>
      </c>
      <c r="I101" t="s">
        <v>72</v>
      </c>
      <c r="J101">
        <v>0</v>
      </c>
      <c r="K101" t="s">
        <v>780</v>
      </c>
      <c r="L101" t="s">
        <v>781</v>
      </c>
      <c r="M101">
        <v>1</v>
      </c>
    </row>
    <row r="102" spans="1:13" x14ac:dyDescent="0.2">
      <c r="A102" t="s">
        <v>782</v>
      </c>
      <c r="B102" t="s">
        <v>783</v>
      </c>
      <c r="C102" t="s">
        <v>77</v>
      </c>
      <c r="D102" t="s">
        <v>78</v>
      </c>
      <c r="E102" t="s">
        <v>784</v>
      </c>
      <c r="F102">
        <v>3</v>
      </c>
      <c r="G102" t="s">
        <v>785</v>
      </c>
      <c r="H102" t="s">
        <v>786</v>
      </c>
      <c r="I102" t="s">
        <v>90</v>
      </c>
      <c r="J102">
        <v>0</v>
      </c>
      <c r="K102" t="s">
        <v>520</v>
      </c>
      <c r="L102" t="s">
        <v>787</v>
      </c>
      <c r="M102">
        <v>1</v>
      </c>
    </row>
    <row r="103" spans="1:13" x14ac:dyDescent="0.2">
      <c r="A103" t="s">
        <v>788</v>
      </c>
      <c r="B103" t="s">
        <v>789</v>
      </c>
      <c r="C103" t="s">
        <v>95</v>
      </c>
      <c r="D103" t="s">
        <v>96</v>
      </c>
      <c r="E103" t="s">
        <v>790</v>
      </c>
      <c r="F103">
        <v>1</v>
      </c>
      <c r="G103" t="s">
        <v>791</v>
      </c>
      <c r="H103" t="s">
        <v>792</v>
      </c>
      <c r="I103" t="s">
        <v>262</v>
      </c>
      <c r="J103">
        <v>1</v>
      </c>
      <c r="K103" t="s">
        <v>793</v>
      </c>
      <c r="L103" t="s">
        <v>794</v>
      </c>
      <c r="M103">
        <v>1</v>
      </c>
    </row>
    <row r="104" spans="1:13" x14ac:dyDescent="0.2">
      <c r="A104" t="s">
        <v>795</v>
      </c>
      <c r="B104" t="s">
        <v>796</v>
      </c>
      <c r="C104" t="s">
        <v>77</v>
      </c>
      <c r="D104" t="s">
        <v>78</v>
      </c>
      <c r="E104" t="s">
        <v>797</v>
      </c>
      <c r="F104">
        <v>3</v>
      </c>
      <c r="G104" t="s">
        <v>798</v>
      </c>
      <c r="H104" t="s">
        <v>799</v>
      </c>
      <c r="I104" t="s">
        <v>90</v>
      </c>
      <c r="J104">
        <v>0</v>
      </c>
      <c r="K104" t="s">
        <v>800</v>
      </c>
      <c r="L104" t="s">
        <v>801</v>
      </c>
      <c r="M104">
        <v>1</v>
      </c>
    </row>
    <row r="105" spans="1:13" x14ac:dyDescent="0.2">
      <c r="A105" t="s">
        <v>802</v>
      </c>
      <c r="B105" t="s">
        <v>803</v>
      </c>
      <c r="C105" t="s">
        <v>95</v>
      </c>
      <c r="D105" t="s">
        <v>96</v>
      </c>
      <c r="E105" t="s">
        <v>804</v>
      </c>
      <c r="F105">
        <v>3</v>
      </c>
      <c r="G105" t="s">
        <v>805</v>
      </c>
      <c r="H105" t="s">
        <v>806</v>
      </c>
      <c r="I105" t="s">
        <v>90</v>
      </c>
      <c r="J105">
        <v>0</v>
      </c>
      <c r="K105" t="s">
        <v>807</v>
      </c>
      <c r="L105" t="s">
        <v>808</v>
      </c>
      <c r="M105">
        <v>1</v>
      </c>
    </row>
    <row r="106" spans="1:13" x14ac:dyDescent="0.2">
      <c r="A106" t="s">
        <v>809</v>
      </c>
      <c r="B106" t="s">
        <v>810</v>
      </c>
      <c r="C106" t="s">
        <v>77</v>
      </c>
      <c r="D106" t="s">
        <v>78</v>
      </c>
      <c r="E106" t="s">
        <v>811</v>
      </c>
      <c r="F106">
        <v>3</v>
      </c>
      <c r="G106" t="s">
        <v>812</v>
      </c>
      <c r="H106" t="s">
        <v>813</v>
      </c>
      <c r="I106" t="s">
        <v>90</v>
      </c>
      <c r="J106">
        <v>0</v>
      </c>
      <c r="K106" t="s">
        <v>484</v>
      </c>
      <c r="L106" t="s">
        <v>814</v>
      </c>
      <c r="M106">
        <v>1</v>
      </c>
    </row>
    <row r="107" spans="1:13" x14ac:dyDescent="0.2">
      <c r="A107" t="s">
        <v>815</v>
      </c>
      <c r="B107" t="s">
        <v>816</v>
      </c>
      <c r="C107" t="s">
        <v>77</v>
      </c>
      <c r="D107" t="s">
        <v>78</v>
      </c>
      <c r="E107" t="s">
        <v>817</v>
      </c>
      <c r="F107">
        <v>3</v>
      </c>
      <c r="G107" t="s">
        <v>818</v>
      </c>
      <c r="H107" t="s">
        <v>819</v>
      </c>
      <c r="I107" t="s">
        <v>90</v>
      </c>
      <c r="J107">
        <v>0</v>
      </c>
      <c r="K107" t="s">
        <v>820</v>
      </c>
      <c r="L107" t="s">
        <v>821</v>
      </c>
      <c r="M107">
        <v>1</v>
      </c>
    </row>
    <row r="108" spans="1:13" x14ac:dyDescent="0.2">
      <c r="A108" t="s">
        <v>822</v>
      </c>
      <c r="B108" t="s">
        <v>823</v>
      </c>
      <c r="C108" t="s">
        <v>77</v>
      </c>
      <c r="D108" t="s">
        <v>78</v>
      </c>
      <c r="E108" t="s">
        <v>824</v>
      </c>
      <c r="F108">
        <v>3</v>
      </c>
      <c r="G108" t="s">
        <v>825</v>
      </c>
      <c r="H108" t="s">
        <v>826</v>
      </c>
      <c r="I108" t="s">
        <v>90</v>
      </c>
      <c r="J108">
        <v>0</v>
      </c>
      <c r="K108" t="s">
        <v>827</v>
      </c>
      <c r="L108" t="s">
        <v>828</v>
      </c>
      <c r="M108">
        <v>1</v>
      </c>
    </row>
    <row r="109" spans="1:13" x14ac:dyDescent="0.2">
      <c r="A109" t="s">
        <v>829</v>
      </c>
      <c r="B109" t="s">
        <v>830</v>
      </c>
      <c r="C109" t="s">
        <v>118</v>
      </c>
      <c r="D109" t="s">
        <v>119</v>
      </c>
      <c r="E109" t="s">
        <v>831</v>
      </c>
      <c r="F109">
        <v>3</v>
      </c>
      <c r="G109" t="s">
        <v>832</v>
      </c>
      <c r="H109" t="s">
        <v>833</v>
      </c>
      <c r="I109" t="s">
        <v>90</v>
      </c>
      <c r="J109">
        <v>0</v>
      </c>
      <c r="K109" t="s">
        <v>834</v>
      </c>
      <c r="L109" t="s">
        <v>835</v>
      </c>
      <c r="M109">
        <v>1</v>
      </c>
    </row>
    <row r="110" spans="1:13" x14ac:dyDescent="0.2">
      <c r="A110" t="s">
        <v>836</v>
      </c>
      <c r="B110" t="s">
        <v>837</v>
      </c>
      <c r="C110" t="s">
        <v>67</v>
      </c>
      <c r="D110" t="s">
        <v>68</v>
      </c>
      <c r="E110" t="s">
        <v>838</v>
      </c>
      <c r="F110">
        <v>1</v>
      </c>
      <c r="G110" t="s">
        <v>839</v>
      </c>
      <c r="H110" t="s">
        <v>840</v>
      </c>
      <c r="I110" t="s">
        <v>153</v>
      </c>
      <c r="J110">
        <v>0</v>
      </c>
      <c r="K110" t="s">
        <v>841</v>
      </c>
      <c r="L110" t="s">
        <v>842</v>
      </c>
      <c r="M110">
        <v>1</v>
      </c>
    </row>
    <row r="111" spans="1:13" x14ac:dyDescent="0.2">
      <c r="A111" t="s">
        <v>843</v>
      </c>
      <c r="B111" t="s">
        <v>844</v>
      </c>
      <c r="C111" t="s">
        <v>95</v>
      </c>
      <c r="D111" t="s">
        <v>96</v>
      </c>
      <c r="E111" t="s">
        <v>845</v>
      </c>
      <c r="F111">
        <v>3</v>
      </c>
      <c r="G111" t="s">
        <v>846</v>
      </c>
      <c r="H111" t="s">
        <v>847</v>
      </c>
      <c r="I111" t="s">
        <v>90</v>
      </c>
      <c r="J111">
        <v>0</v>
      </c>
      <c r="K111" t="s">
        <v>848</v>
      </c>
      <c r="L111" t="s">
        <v>849</v>
      </c>
      <c r="M111">
        <v>1</v>
      </c>
    </row>
    <row r="112" spans="1:13" x14ac:dyDescent="0.2">
      <c r="A112" t="s">
        <v>850</v>
      </c>
      <c r="B112" t="s">
        <v>851</v>
      </c>
      <c r="C112" t="s">
        <v>95</v>
      </c>
      <c r="D112" t="s">
        <v>96</v>
      </c>
      <c r="E112" t="s">
        <v>852</v>
      </c>
      <c r="F112">
        <v>1</v>
      </c>
      <c r="G112" t="s">
        <v>853</v>
      </c>
      <c r="H112" t="s">
        <v>854</v>
      </c>
      <c r="I112" t="s">
        <v>72</v>
      </c>
      <c r="J112">
        <v>1</v>
      </c>
      <c r="K112" t="s">
        <v>855</v>
      </c>
      <c r="L112" t="s">
        <v>856</v>
      </c>
      <c r="M112">
        <v>1</v>
      </c>
    </row>
    <row r="113" spans="1:13" x14ac:dyDescent="0.2">
      <c r="A113" t="s">
        <v>857</v>
      </c>
      <c r="B113" t="s">
        <v>858</v>
      </c>
      <c r="C113" t="s">
        <v>118</v>
      </c>
      <c r="D113" t="s">
        <v>119</v>
      </c>
      <c r="E113" t="s">
        <v>859</v>
      </c>
      <c r="F113">
        <v>1</v>
      </c>
      <c r="G113" t="s">
        <v>860</v>
      </c>
      <c r="H113" t="s">
        <v>861</v>
      </c>
      <c r="I113" t="s">
        <v>153</v>
      </c>
      <c r="J113">
        <v>0</v>
      </c>
      <c r="K113" t="s">
        <v>862</v>
      </c>
      <c r="L113" t="s">
        <v>863</v>
      </c>
      <c r="M113">
        <v>1</v>
      </c>
    </row>
    <row r="114" spans="1:13" x14ac:dyDescent="0.2">
      <c r="A114" t="s">
        <v>864</v>
      </c>
      <c r="B114" t="s">
        <v>865</v>
      </c>
      <c r="C114" t="s">
        <v>77</v>
      </c>
      <c r="D114" t="s">
        <v>78</v>
      </c>
      <c r="E114" t="s">
        <v>866</v>
      </c>
      <c r="F114">
        <v>3</v>
      </c>
      <c r="G114" t="s">
        <v>867</v>
      </c>
      <c r="H114" t="s">
        <v>868</v>
      </c>
      <c r="I114" t="s">
        <v>90</v>
      </c>
      <c r="J114">
        <v>0</v>
      </c>
      <c r="K114" t="s">
        <v>869</v>
      </c>
      <c r="L114" t="s">
        <v>870</v>
      </c>
      <c r="M114">
        <v>1</v>
      </c>
    </row>
    <row r="115" spans="1:13" x14ac:dyDescent="0.2">
      <c r="A115" t="s">
        <v>871</v>
      </c>
      <c r="B115" t="s">
        <v>872</v>
      </c>
      <c r="C115" t="s">
        <v>77</v>
      </c>
      <c r="D115" t="s">
        <v>78</v>
      </c>
      <c r="E115" t="s">
        <v>873</v>
      </c>
      <c r="F115">
        <v>3</v>
      </c>
      <c r="G115" t="s">
        <v>874</v>
      </c>
      <c r="H115" t="s">
        <v>875</v>
      </c>
      <c r="I115" t="s">
        <v>90</v>
      </c>
      <c r="J115">
        <v>0</v>
      </c>
      <c r="K115" t="s">
        <v>597</v>
      </c>
      <c r="L115" t="s">
        <v>876</v>
      </c>
      <c r="M115">
        <v>1</v>
      </c>
    </row>
    <row r="116" spans="1:13" x14ac:dyDescent="0.2">
      <c r="A116" t="s">
        <v>877</v>
      </c>
      <c r="B116" t="s">
        <v>878</v>
      </c>
      <c r="C116" t="s">
        <v>77</v>
      </c>
      <c r="D116" t="s">
        <v>78</v>
      </c>
      <c r="E116" t="s">
        <v>879</v>
      </c>
      <c r="F116">
        <v>3</v>
      </c>
      <c r="G116" t="s">
        <v>880</v>
      </c>
      <c r="H116" t="s">
        <v>881</v>
      </c>
      <c r="I116" t="s">
        <v>90</v>
      </c>
      <c r="J116">
        <v>0</v>
      </c>
      <c r="K116" t="s">
        <v>882</v>
      </c>
      <c r="L116" t="s">
        <v>883</v>
      </c>
      <c r="M116">
        <v>1</v>
      </c>
    </row>
    <row r="117" spans="1:13" x14ac:dyDescent="0.2">
      <c r="A117" t="s">
        <v>884</v>
      </c>
      <c r="B117" t="s">
        <v>885</v>
      </c>
      <c r="C117" t="s">
        <v>118</v>
      </c>
      <c r="D117" t="s">
        <v>119</v>
      </c>
      <c r="E117" t="s">
        <v>886</v>
      </c>
      <c r="F117">
        <v>3</v>
      </c>
      <c r="G117" t="s">
        <v>887</v>
      </c>
      <c r="H117" t="s">
        <v>888</v>
      </c>
      <c r="I117" t="s">
        <v>90</v>
      </c>
      <c r="J117">
        <v>0</v>
      </c>
      <c r="K117" t="s">
        <v>889</v>
      </c>
      <c r="L117" t="s">
        <v>890</v>
      </c>
      <c r="M117">
        <v>1</v>
      </c>
    </row>
    <row r="118" spans="1:13" x14ac:dyDescent="0.2">
      <c r="A118" t="s">
        <v>891</v>
      </c>
      <c r="B118" t="s">
        <v>892</v>
      </c>
      <c r="C118" t="s">
        <v>67</v>
      </c>
      <c r="D118" t="s">
        <v>68</v>
      </c>
      <c r="E118" t="s">
        <v>893</v>
      </c>
      <c r="F118">
        <v>3</v>
      </c>
      <c r="G118" t="s">
        <v>894</v>
      </c>
      <c r="H118" t="s">
        <v>895</v>
      </c>
      <c r="I118" t="s">
        <v>90</v>
      </c>
      <c r="J118">
        <v>0</v>
      </c>
      <c r="K118" t="s">
        <v>896</v>
      </c>
      <c r="L118" t="s">
        <v>897</v>
      </c>
      <c r="M118">
        <v>1</v>
      </c>
    </row>
    <row r="119" spans="1:13" x14ac:dyDescent="0.2">
      <c r="A119" t="s">
        <v>898</v>
      </c>
      <c r="B119" t="s">
        <v>899</v>
      </c>
      <c r="C119" t="s">
        <v>77</v>
      </c>
      <c r="D119" t="s">
        <v>78</v>
      </c>
      <c r="E119" t="s">
        <v>900</v>
      </c>
      <c r="F119">
        <v>1</v>
      </c>
      <c r="G119" t="s">
        <v>901</v>
      </c>
      <c r="H119" t="s">
        <v>902</v>
      </c>
      <c r="I119" t="s">
        <v>153</v>
      </c>
      <c r="J119">
        <v>0</v>
      </c>
      <c r="K119" t="s">
        <v>903</v>
      </c>
      <c r="L119" t="s">
        <v>904</v>
      </c>
      <c r="M119">
        <v>1</v>
      </c>
    </row>
    <row r="120" spans="1:13" x14ac:dyDescent="0.2">
      <c r="A120" t="s">
        <v>905</v>
      </c>
      <c r="B120" t="s">
        <v>906</v>
      </c>
      <c r="C120" t="s">
        <v>95</v>
      </c>
      <c r="D120" t="s">
        <v>96</v>
      </c>
      <c r="E120" t="s">
        <v>907</v>
      </c>
      <c r="F120">
        <v>1</v>
      </c>
      <c r="G120" t="s">
        <v>908</v>
      </c>
      <c r="H120" t="s">
        <v>909</v>
      </c>
      <c r="I120" t="s">
        <v>498</v>
      </c>
      <c r="J120">
        <v>1</v>
      </c>
      <c r="K120" t="s">
        <v>910</v>
      </c>
      <c r="L120" t="s">
        <v>911</v>
      </c>
      <c r="M120">
        <v>1</v>
      </c>
    </row>
    <row r="121" spans="1:13" x14ac:dyDescent="0.2">
      <c r="A121" t="s">
        <v>912</v>
      </c>
      <c r="B121" t="s">
        <v>913</v>
      </c>
      <c r="C121" t="s">
        <v>118</v>
      </c>
      <c r="D121" t="s">
        <v>119</v>
      </c>
      <c r="E121" t="s">
        <v>914</v>
      </c>
      <c r="F121">
        <v>3</v>
      </c>
      <c r="G121" t="s">
        <v>915</v>
      </c>
      <c r="H121" t="s">
        <v>916</v>
      </c>
      <c r="I121" t="s">
        <v>90</v>
      </c>
      <c r="J121">
        <v>0</v>
      </c>
      <c r="K121" t="s">
        <v>917</v>
      </c>
      <c r="L121" t="s">
        <v>918</v>
      </c>
      <c r="M121">
        <v>1</v>
      </c>
    </row>
    <row r="122" spans="1:13" x14ac:dyDescent="0.2">
      <c r="A122" t="s">
        <v>919</v>
      </c>
      <c r="B122" t="s">
        <v>920</v>
      </c>
      <c r="C122" t="s">
        <v>77</v>
      </c>
      <c r="D122" t="s">
        <v>78</v>
      </c>
      <c r="E122" t="s">
        <v>921</v>
      </c>
      <c r="F122">
        <v>3</v>
      </c>
      <c r="G122" t="s">
        <v>922</v>
      </c>
      <c r="H122" t="s">
        <v>923</v>
      </c>
      <c r="I122" t="s">
        <v>90</v>
      </c>
      <c r="J122">
        <v>0</v>
      </c>
      <c r="K122" t="s">
        <v>924</v>
      </c>
      <c r="L122" t="s">
        <v>925</v>
      </c>
      <c r="M122">
        <v>1</v>
      </c>
    </row>
    <row r="123" spans="1:13" x14ac:dyDescent="0.2">
      <c r="A123" t="s">
        <v>926</v>
      </c>
      <c r="B123" t="s">
        <v>927</v>
      </c>
      <c r="C123" t="s">
        <v>77</v>
      </c>
      <c r="D123" t="s">
        <v>78</v>
      </c>
      <c r="E123" t="s">
        <v>928</v>
      </c>
      <c r="F123">
        <v>3</v>
      </c>
      <c r="G123" t="s">
        <v>929</v>
      </c>
      <c r="H123" t="s">
        <v>930</v>
      </c>
      <c r="I123" t="s">
        <v>90</v>
      </c>
      <c r="J123">
        <v>0</v>
      </c>
      <c r="K123" t="s">
        <v>931</v>
      </c>
      <c r="L123" t="s">
        <v>932</v>
      </c>
      <c r="M123">
        <v>1</v>
      </c>
    </row>
    <row r="124" spans="1:13" x14ac:dyDescent="0.2">
      <c r="A124" t="s">
        <v>933</v>
      </c>
      <c r="B124" t="s">
        <v>934</v>
      </c>
      <c r="C124" t="s">
        <v>77</v>
      </c>
      <c r="D124" t="s">
        <v>78</v>
      </c>
      <c r="E124" t="s">
        <v>935</v>
      </c>
      <c r="F124">
        <v>1</v>
      </c>
      <c r="G124" t="s">
        <v>936</v>
      </c>
      <c r="H124" t="s">
        <v>937</v>
      </c>
      <c r="I124" t="s">
        <v>72</v>
      </c>
      <c r="J124">
        <v>0</v>
      </c>
      <c r="K124" t="s">
        <v>938</v>
      </c>
      <c r="L124" t="s">
        <v>939</v>
      </c>
      <c r="M124">
        <v>1</v>
      </c>
    </row>
    <row r="125" spans="1:13" x14ac:dyDescent="0.2">
      <c r="A125" t="s">
        <v>940</v>
      </c>
      <c r="B125" t="s">
        <v>941</v>
      </c>
      <c r="C125" t="s">
        <v>67</v>
      </c>
      <c r="D125" t="s">
        <v>68</v>
      </c>
      <c r="E125" t="s">
        <v>942</v>
      </c>
      <c r="F125">
        <v>2</v>
      </c>
      <c r="G125" t="s">
        <v>943</v>
      </c>
      <c r="H125" t="s">
        <v>944</v>
      </c>
      <c r="I125" t="s">
        <v>72</v>
      </c>
      <c r="J125">
        <v>1</v>
      </c>
      <c r="K125" t="s">
        <v>945</v>
      </c>
      <c r="L125" t="s">
        <v>946</v>
      </c>
      <c r="M125">
        <v>1</v>
      </c>
    </row>
    <row r="126" spans="1:13" x14ac:dyDescent="0.2">
      <c r="A126" t="s">
        <v>947</v>
      </c>
      <c r="B126" t="s">
        <v>948</v>
      </c>
      <c r="C126" t="s">
        <v>95</v>
      </c>
      <c r="D126" t="s">
        <v>96</v>
      </c>
      <c r="E126" t="s">
        <v>949</v>
      </c>
      <c r="F126">
        <v>2</v>
      </c>
      <c r="G126" t="s">
        <v>950</v>
      </c>
      <c r="H126" t="s">
        <v>951</v>
      </c>
      <c r="I126" t="s">
        <v>952</v>
      </c>
      <c r="J126">
        <v>1</v>
      </c>
      <c r="K126" t="s">
        <v>953</v>
      </c>
      <c r="L126" t="s">
        <v>954</v>
      </c>
      <c r="M126">
        <v>1</v>
      </c>
    </row>
    <row r="127" spans="1:13" x14ac:dyDescent="0.2">
      <c r="A127" t="s">
        <v>955</v>
      </c>
      <c r="B127" t="s">
        <v>956</v>
      </c>
      <c r="C127" t="s">
        <v>67</v>
      </c>
      <c r="D127" t="s">
        <v>68</v>
      </c>
      <c r="E127" t="s">
        <v>957</v>
      </c>
      <c r="F127">
        <v>1</v>
      </c>
      <c r="G127" t="s">
        <v>958</v>
      </c>
      <c r="H127" t="s">
        <v>959</v>
      </c>
      <c r="I127" t="s">
        <v>72</v>
      </c>
      <c r="J127">
        <v>0</v>
      </c>
      <c r="K127" t="s">
        <v>960</v>
      </c>
      <c r="L127" t="s">
        <v>961</v>
      </c>
      <c r="M127">
        <v>1</v>
      </c>
    </row>
    <row r="128" spans="1:13" x14ac:dyDescent="0.2">
      <c r="A128" t="s">
        <v>962</v>
      </c>
      <c r="B128" t="s">
        <v>963</v>
      </c>
      <c r="C128" t="s">
        <v>67</v>
      </c>
      <c r="D128" t="s">
        <v>68</v>
      </c>
      <c r="E128" t="s">
        <v>964</v>
      </c>
      <c r="F128">
        <v>2</v>
      </c>
      <c r="G128" t="s">
        <v>965</v>
      </c>
      <c r="H128" t="s">
        <v>966</v>
      </c>
      <c r="I128" t="s">
        <v>967</v>
      </c>
      <c r="J128">
        <v>0</v>
      </c>
      <c r="K128" t="s">
        <v>968</v>
      </c>
      <c r="L128" t="s">
        <v>969</v>
      </c>
      <c r="M128">
        <v>1</v>
      </c>
    </row>
    <row r="129" spans="1:13" x14ac:dyDescent="0.2">
      <c r="A129" t="s">
        <v>970</v>
      </c>
      <c r="B129" t="s">
        <v>971</v>
      </c>
      <c r="C129" t="s">
        <v>67</v>
      </c>
      <c r="D129" t="s">
        <v>68</v>
      </c>
      <c r="E129" t="s">
        <v>972</v>
      </c>
      <c r="F129">
        <v>3</v>
      </c>
      <c r="G129" t="s">
        <v>973</v>
      </c>
      <c r="H129" t="s">
        <v>974</v>
      </c>
      <c r="I129" t="s">
        <v>90</v>
      </c>
      <c r="J129">
        <v>0</v>
      </c>
      <c r="K129" t="s">
        <v>975</v>
      </c>
      <c r="L129" t="s">
        <v>976</v>
      </c>
      <c r="M129">
        <v>1</v>
      </c>
    </row>
    <row r="130" spans="1:13" x14ac:dyDescent="0.2">
      <c r="A130" t="s">
        <v>977</v>
      </c>
      <c r="B130" t="s">
        <v>978</v>
      </c>
      <c r="C130" t="s">
        <v>95</v>
      </c>
      <c r="D130" t="s">
        <v>96</v>
      </c>
      <c r="E130" t="s">
        <v>979</v>
      </c>
      <c r="F130">
        <v>1</v>
      </c>
      <c r="G130" t="s">
        <v>980</v>
      </c>
      <c r="H130" t="s">
        <v>981</v>
      </c>
      <c r="I130" t="s">
        <v>72</v>
      </c>
      <c r="J130">
        <v>0</v>
      </c>
      <c r="K130" t="s">
        <v>982</v>
      </c>
      <c r="L130" t="s">
        <v>983</v>
      </c>
      <c r="M130">
        <v>1</v>
      </c>
    </row>
    <row r="131" spans="1:13" x14ac:dyDescent="0.2">
      <c r="A131" t="s">
        <v>984</v>
      </c>
      <c r="B131" t="s">
        <v>985</v>
      </c>
      <c r="C131" t="s">
        <v>118</v>
      </c>
      <c r="D131" t="s">
        <v>119</v>
      </c>
      <c r="E131" t="s">
        <v>986</v>
      </c>
      <c r="F131">
        <v>1</v>
      </c>
      <c r="G131" t="s">
        <v>987</v>
      </c>
      <c r="H131" t="s">
        <v>988</v>
      </c>
      <c r="I131" t="s">
        <v>989</v>
      </c>
      <c r="J131">
        <v>0</v>
      </c>
      <c r="K131" t="s">
        <v>990</v>
      </c>
      <c r="L131" t="s">
        <v>991</v>
      </c>
      <c r="M131">
        <v>1</v>
      </c>
    </row>
    <row r="132" spans="1:13" x14ac:dyDescent="0.2">
      <c r="A132" t="s">
        <v>992</v>
      </c>
      <c r="B132" t="s">
        <v>993</v>
      </c>
      <c r="C132" t="s">
        <v>118</v>
      </c>
      <c r="D132" t="s">
        <v>119</v>
      </c>
      <c r="E132" t="s">
        <v>994</v>
      </c>
      <c r="F132">
        <v>1</v>
      </c>
      <c r="G132" t="s">
        <v>995</v>
      </c>
      <c r="H132" t="s">
        <v>996</v>
      </c>
      <c r="I132" t="s">
        <v>468</v>
      </c>
      <c r="J132">
        <v>0</v>
      </c>
      <c r="K132" t="s">
        <v>997</v>
      </c>
      <c r="L132" t="s">
        <v>998</v>
      </c>
      <c r="M132">
        <v>1</v>
      </c>
    </row>
    <row r="133" spans="1:13" x14ac:dyDescent="0.2">
      <c r="A133" t="s">
        <v>999</v>
      </c>
      <c r="B133" t="s">
        <v>1000</v>
      </c>
      <c r="C133" t="s">
        <v>67</v>
      </c>
      <c r="D133" t="s">
        <v>68</v>
      </c>
      <c r="E133" t="s">
        <v>1001</v>
      </c>
      <c r="F133">
        <v>1</v>
      </c>
      <c r="G133" t="s">
        <v>1002</v>
      </c>
      <c r="H133" t="s">
        <v>1003</v>
      </c>
      <c r="I133" t="s">
        <v>1004</v>
      </c>
      <c r="J133">
        <v>0</v>
      </c>
      <c r="K133" t="s">
        <v>1005</v>
      </c>
      <c r="L133" t="s">
        <v>1006</v>
      </c>
      <c r="M133">
        <v>1</v>
      </c>
    </row>
    <row r="134" spans="1:13" x14ac:dyDescent="0.2">
      <c r="A134" t="s">
        <v>1007</v>
      </c>
      <c r="B134" t="s">
        <v>1008</v>
      </c>
      <c r="C134" t="s">
        <v>77</v>
      </c>
      <c r="D134" t="s">
        <v>78</v>
      </c>
      <c r="E134" t="s">
        <v>1009</v>
      </c>
      <c r="F134">
        <v>3</v>
      </c>
      <c r="G134" t="s">
        <v>1010</v>
      </c>
      <c r="H134" t="s">
        <v>1011</v>
      </c>
      <c r="I134" t="s">
        <v>90</v>
      </c>
      <c r="J134">
        <v>0</v>
      </c>
      <c r="K134" t="s">
        <v>1012</v>
      </c>
      <c r="L134" t="s">
        <v>1013</v>
      </c>
      <c r="M134">
        <v>1</v>
      </c>
    </row>
    <row r="135" spans="1:13" x14ac:dyDescent="0.2">
      <c r="A135" t="s">
        <v>1014</v>
      </c>
      <c r="B135" t="s">
        <v>1015</v>
      </c>
      <c r="C135" t="s">
        <v>95</v>
      </c>
      <c r="D135" t="s">
        <v>96</v>
      </c>
      <c r="E135" t="s">
        <v>1016</v>
      </c>
      <c r="F135">
        <v>1</v>
      </c>
      <c r="G135" t="s">
        <v>1017</v>
      </c>
      <c r="H135" t="s">
        <v>1018</v>
      </c>
      <c r="I135" t="s">
        <v>72</v>
      </c>
      <c r="J135">
        <v>1</v>
      </c>
      <c r="K135" t="s">
        <v>1019</v>
      </c>
      <c r="L135" t="s">
        <v>1020</v>
      </c>
      <c r="M135">
        <v>1</v>
      </c>
    </row>
    <row r="136" spans="1:13" x14ac:dyDescent="0.2">
      <c r="A136" t="s">
        <v>1021</v>
      </c>
      <c r="B136" t="s">
        <v>1022</v>
      </c>
      <c r="C136" t="s">
        <v>77</v>
      </c>
      <c r="D136" t="s">
        <v>78</v>
      </c>
      <c r="E136" t="s">
        <v>1023</v>
      </c>
      <c r="F136">
        <v>1</v>
      </c>
      <c r="G136" t="s">
        <v>1024</v>
      </c>
      <c r="H136" t="s">
        <v>1025</v>
      </c>
      <c r="I136" t="s">
        <v>153</v>
      </c>
      <c r="J136">
        <v>0</v>
      </c>
      <c r="K136" t="s">
        <v>1026</v>
      </c>
      <c r="L136" t="s">
        <v>1027</v>
      </c>
      <c r="M136">
        <v>1</v>
      </c>
    </row>
    <row r="137" spans="1:13" x14ac:dyDescent="0.2">
      <c r="A137" t="s">
        <v>1028</v>
      </c>
      <c r="B137" t="s">
        <v>1029</v>
      </c>
      <c r="C137" t="s">
        <v>95</v>
      </c>
      <c r="D137" t="s">
        <v>96</v>
      </c>
      <c r="E137" t="s">
        <v>1030</v>
      </c>
      <c r="F137">
        <v>1</v>
      </c>
      <c r="G137" t="s">
        <v>1031</v>
      </c>
      <c r="H137" t="s">
        <v>1032</v>
      </c>
      <c r="I137" t="s">
        <v>72</v>
      </c>
      <c r="J137">
        <v>0</v>
      </c>
      <c r="K137" t="s">
        <v>1033</v>
      </c>
      <c r="L137" t="s">
        <v>1034</v>
      </c>
      <c r="M137">
        <v>1</v>
      </c>
    </row>
    <row r="138" spans="1:13" x14ac:dyDescent="0.2">
      <c r="A138" t="s">
        <v>1035</v>
      </c>
      <c r="B138" t="s">
        <v>1036</v>
      </c>
      <c r="C138" t="s">
        <v>95</v>
      </c>
      <c r="D138" t="s">
        <v>96</v>
      </c>
      <c r="E138" t="s">
        <v>1037</v>
      </c>
      <c r="F138">
        <v>3</v>
      </c>
      <c r="G138" t="s">
        <v>1038</v>
      </c>
      <c r="H138" t="s">
        <v>1039</v>
      </c>
      <c r="I138" t="s">
        <v>90</v>
      </c>
      <c r="J138">
        <v>0</v>
      </c>
      <c r="K138" t="s">
        <v>1040</v>
      </c>
      <c r="L138" t="s">
        <v>1041</v>
      </c>
      <c r="M138">
        <v>1</v>
      </c>
    </row>
    <row r="139" spans="1:13" x14ac:dyDescent="0.2">
      <c r="A139" t="s">
        <v>1042</v>
      </c>
      <c r="B139" t="s">
        <v>1043</v>
      </c>
      <c r="C139" t="s">
        <v>95</v>
      </c>
      <c r="D139" t="s">
        <v>96</v>
      </c>
      <c r="E139" t="s">
        <v>1044</v>
      </c>
      <c r="F139">
        <v>1</v>
      </c>
      <c r="G139" t="s">
        <v>1045</v>
      </c>
      <c r="H139" t="s">
        <v>1046</v>
      </c>
      <c r="I139" t="s">
        <v>72</v>
      </c>
      <c r="J139">
        <v>1</v>
      </c>
      <c r="K139" t="s">
        <v>1047</v>
      </c>
      <c r="L139" t="s">
        <v>1048</v>
      </c>
      <c r="M139">
        <v>1</v>
      </c>
    </row>
    <row r="140" spans="1:13" x14ac:dyDescent="0.2">
      <c r="A140" t="s">
        <v>1049</v>
      </c>
      <c r="B140" t="s">
        <v>1050</v>
      </c>
      <c r="C140" t="s">
        <v>67</v>
      </c>
      <c r="D140" t="s">
        <v>68</v>
      </c>
      <c r="E140" t="s">
        <v>1051</v>
      </c>
      <c r="F140">
        <v>1</v>
      </c>
      <c r="G140" t="s">
        <v>1052</v>
      </c>
      <c r="H140" t="s">
        <v>1053</v>
      </c>
      <c r="I140" t="s">
        <v>153</v>
      </c>
      <c r="J140">
        <v>0</v>
      </c>
      <c r="K140" t="s">
        <v>1054</v>
      </c>
      <c r="L140" t="s">
        <v>1055</v>
      </c>
      <c r="M140">
        <v>1</v>
      </c>
    </row>
    <row r="141" spans="1:13" x14ac:dyDescent="0.2">
      <c r="A141" t="s">
        <v>1056</v>
      </c>
      <c r="B141" t="s">
        <v>1057</v>
      </c>
      <c r="C141" t="s">
        <v>77</v>
      </c>
      <c r="D141" t="s">
        <v>78</v>
      </c>
      <c r="E141" t="s">
        <v>1058</v>
      </c>
      <c r="F141">
        <v>3</v>
      </c>
      <c r="G141" t="s">
        <v>1059</v>
      </c>
      <c r="H141" t="s">
        <v>1060</v>
      </c>
      <c r="I141" t="s">
        <v>90</v>
      </c>
      <c r="J141">
        <v>0</v>
      </c>
      <c r="K141" t="s">
        <v>1061</v>
      </c>
      <c r="L141" t="s">
        <v>1062</v>
      </c>
      <c r="M141">
        <v>1</v>
      </c>
    </row>
    <row r="142" spans="1:13" x14ac:dyDescent="0.2">
      <c r="A142" t="s">
        <v>1063</v>
      </c>
      <c r="B142" t="s">
        <v>1064</v>
      </c>
      <c r="C142" t="s">
        <v>95</v>
      </c>
      <c r="D142" t="s">
        <v>96</v>
      </c>
      <c r="E142" t="s">
        <v>1065</v>
      </c>
      <c r="F142">
        <v>2</v>
      </c>
      <c r="G142" t="s">
        <v>1066</v>
      </c>
      <c r="H142" t="s">
        <v>1067</v>
      </c>
      <c r="I142" t="s">
        <v>72</v>
      </c>
      <c r="J142">
        <v>0</v>
      </c>
      <c r="K142" t="s">
        <v>1068</v>
      </c>
      <c r="L142" t="s">
        <v>1069</v>
      </c>
      <c r="M142">
        <v>1</v>
      </c>
    </row>
    <row r="143" spans="1:13" x14ac:dyDescent="0.2">
      <c r="A143" t="s">
        <v>1070</v>
      </c>
      <c r="B143" t="s">
        <v>1071</v>
      </c>
      <c r="C143" t="s">
        <v>77</v>
      </c>
      <c r="D143" t="s">
        <v>78</v>
      </c>
      <c r="E143" t="s">
        <v>1072</v>
      </c>
      <c r="F143">
        <v>3</v>
      </c>
      <c r="G143" t="s">
        <v>1073</v>
      </c>
      <c r="H143" t="s">
        <v>1074</v>
      </c>
      <c r="I143" t="s">
        <v>90</v>
      </c>
      <c r="J143">
        <v>0</v>
      </c>
      <c r="K143" t="s">
        <v>1075</v>
      </c>
      <c r="L143" t="s">
        <v>1076</v>
      </c>
      <c r="M143">
        <v>1</v>
      </c>
    </row>
    <row r="144" spans="1:13" x14ac:dyDescent="0.2">
      <c r="A144" t="s">
        <v>1077</v>
      </c>
      <c r="B144" t="s">
        <v>1078</v>
      </c>
      <c r="C144" t="s">
        <v>67</v>
      </c>
      <c r="D144" t="s">
        <v>68</v>
      </c>
      <c r="E144" t="s">
        <v>1079</v>
      </c>
      <c r="F144">
        <v>3</v>
      </c>
      <c r="G144" t="s">
        <v>1080</v>
      </c>
      <c r="H144" t="s">
        <v>1081</v>
      </c>
      <c r="I144" t="s">
        <v>90</v>
      </c>
      <c r="J144">
        <v>0</v>
      </c>
      <c r="K144" t="s">
        <v>1082</v>
      </c>
      <c r="L144" t="s">
        <v>1083</v>
      </c>
      <c r="M144">
        <v>1</v>
      </c>
    </row>
    <row r="145" spans="1:13" x14ac:dyDescent="0.2">
      <c r="A145" t="s">
        <v>1084</v>
      </c>
      <c r="B145" t="s">
        <v>1085</v>
      </c>
      <c r="C145" t="s">
        <v>67</v>
      </c>
      <c r="D145" t="s">
        <v>68</v>
      </c>
      <c r="E145" t="s">
        <v>1086</v>
      </c>
      <c r="F145">
        <v>2</v>
      </c>
      <c r="G145" t="s">
        <v>1087</v>
      </c>
      <c r="H145" t="s">
        <v>1088</v>
      </c>
      <c r="I145" t="s">
        <v>1089</v>
      </c>
      <c r="J145">
        <v>0</v>
      </c>
      <c r="K145" t="s">
        <v>1090</v>
      </c>
      <c r="L145" t="s">
        <v>1091</v>
      </c>
      <c r="M145">
        <v>1</v>
      </c>
    </row>
    <row r="146" spans="1:13" x14ac:dyDescent="0.2">
      <c r="A146" t="s">
        <v>1092</v>
      </c>
      <c r="B146" t="s">
        <v>1093</v>
      </c>
      <c r="C146" t="s">
        <v>77</v>
      </c>
      <c r="D146" t="s">
        <v>78</v>
      </c>
      <c r="E146" t="s">
        <v>1094</v>
      </c>
      <c r="F146">
        <v>3</v>
      </c>
      <c r="G146" t="s">
        <v>1095</v>
      </c>
      <c r="H146" t="s">
        <v>1096</v>
      </c>
      <c r="I146" t="s">
        <v>90</v>
      </c>
      <c r="J146">
        <v>0</v>
      </c>
      <c r="K146" t="s">
        <v>597</v>
      </c>
      <c r="L146" t="s">
        <v>1097</v>
      </c>
      <c r="M146">
        <v>1</v>
      </c>
    </row>
    <row r="147" spans="1:13" x14ac:dyDescent="0.2">
      <c r="A147" t="s">
        <v>1098</v>
      </c>
      <c r="B147" t="s">
        <v>1099</v>
      </c>
      <c r="C147" t="s">
        <v>77</v>
      </c>
      <c r="D147" t="s">
        <v>78</v>
      </c>
      <c r="E147" t="s">
        <v>1100</v>
      </c>
      <c r="F147">
        <v>3</v>
      </c>
      <c r="G147" t="s">
        <v>1101</v>
      </c>
      <c r="H147" t="s">
        <v>1102</v>
      </c>
      <c r="I147" t="s">
        <v>90</v>
      </c>
      <c r="J147">
        <v>0</v>
      </c>
      <c r="K147" t="s">
        <v>1103</v>
      </c>
      <c r="L147" t="s">
        <v>1104</v>
      </c>
      <c r="M147">
        <v>1</v>
      </c>
    </row>
    <row r="148" spans="1:13" x14ac:dyDescent="0.2">
      <c r="A148" t="s">
        <v>1105</v>
      </c>
      <c r="B148" t="s">
        <v>1106</v>
      </c>
      <c r="C148" t="s">
        <v>77</v>
      </c>
      <c r="D148" t="s">
        <v>78</v>
      </c>
      <c r="E148" t="s">
        <v>1107</v>
      </c>
      <c r="F148">
        <v>1</v>
      </c>
      <c r="G148" t="s">
        <v>1108</v>
      </c>
      <c r="H148" t="s">
        <v>1109</v>
      </c>
      <c r="I148" t="s">
        <v>153</v>
      </c>
      <c r="J148">
        <v>0</v>
      </c>
      <c r="K148" t="s">
        <v>1110</v>
      </c>
      <c r="L148" t="s">
        <v>1111</v>
      </c>
      <c r="M148">
        <v>1</v>
      </c>
    </row>
    <row r="149" spans="1:13" x14ac:dyDescent="0.2">
      <c r="A149" t="s">
        <v>1112</v>
      </c>
      <c r="B149" t="s">
        <v>1113</v>
      </c>
      <c r="C149" t="s">
        <v>77</v>
      </c>
      <c r="D149" t="s">
        <v>78</v>
      </c>
      <c r="E149" t="s">
        <v>1114</v>
      </c>
      <c r="F149">
        <v>3</v>
      </c>
      <c r="G149" t="s">
        <v>1115</v>
      </c>
      <c r="H149" t="s">
        <v>1116</v>
      </c>
      <c r="I149" t="s">
        <v>90</v>
      </c>
      <c r="J149">
        <v>0</v>
      </c>
      <c r="K149" t="s">
        <v>1117</v>
      </c>
      <c r="L149" t="s">
        <v>1118</v>
      </c>
      <c r="M149">
        <v>1</v>
      </c>
    </row>
    <row r="150" spans="1:13" x14ac:dyDescent="0.2">
      <c r="A150" t="s">
        <v>1119</v>
      </c>
      <c r="B150" t="s">
        <v>1120</v>
      </c>
      <c r="C150" t="s">
        <v>67</v>
      </c>
      <c r="D150" t="s">
        <v>68</v>
      </c>
      <c r="E150" t="s">
        <v>1121</v>
      </c>
      <c r="F150">
        <v>1</v>
      </c>
      <c r="G150" t="s">
        <v>1122</v>
      </c>
      <c r="H150" t="s">
        <v>1123</v>
      </c>
      <c r="I150" t="s">
        <v>153</v>
      </c>
      <c r="J150">
        <v>0</v>
      </c>
      <c r="K150" t="s">
        <v>1124</v>
      </c>
      <c r="L150" t="s">
        <v>1125</v>
      </c>
      <c r="M150">
        <v>1</v>
      </c>
    </row>
    <row r="151" spans="1:13" x14ac:dyDescent="0.2">
      <c r="A151" t="s">
        <v>1126</v>
      </c>
      <c r="B151" t="s">
        <v>1127</v>
      </c>
      <c r="C151" t="s">
        <v>118</v>
      </c>
      <c r="D151" t="s">
        <v>119</v>
      </c>
      <c r="E151" t="s">
        <v>1128</v>
      </c>
      <c r="F151">
        <v>3</v>
      </c>
      <c r="G151" t="s">
        <v>1129</v>
      </c>
      <c r="H151" t="s">
        <v>1130</v>
      </c>
      <c r="I151" t="s">
        <v>90</v>
      </c>
      <c r="J151">
        <v>0</v>
      </c>
      <c r="K151" t="s">
        <v>1131</v>
      </c>
      <c r="L151" t="s">
        <v>1132</v>
      </c>
      <c r="M151">
        <v>1</v>
      </c>
    </row>
    <row r="152" spans="1:13" x14ac:dyDescent="0.2">
      <c r="A152" t="s">
        <v>1133</v>
      </c>
      <c r="B152" t="s">
        <v>1134</v>
      </c>
      <c r="C152" t="s">
        <v>95</v>
      </c>
      <c r="D152" t="s">
        <v>96</v>
      </c>
      <c r="E152" t="s">
        <v>1135</v>
      </c>
      <c r="F152">
        <v>3</v>
      </c>
      <c r="G152" t="s">
        <v>1136</v>
      </c>
      <c r="H152" t="s">
        <v>1137</v>
      </c>
      <c r="I152" t="s">
        <v>90</v>
      </c>
      <c r="J152">
        <v>0</v>
      </c>
      <c r="K152" t="s">
        <v>1138</v>
      </c>
      <c r="L152" t="s">
        <v>1139</v>
      </c>
      <c r="M152">
        <v>1</v>
      </c>
    </row>
    <row r="153" spans="1:13" x14ac:dyDescent="0.2">
      <c r="A153" t="s">
        <v>1140</v>
      </c>
      <c r="B153" t="s">
        <v>1141</v>
      </c>
      <c r="C153" t="s">
        <v>77</v>
      </c>
      <c r="D153" t="s">
        <v>78</v>
      </c>
      <c r="E153" t="s">
        <v>1142</v>
      </c>
      <c r="F153">
        <v>1</v>
      </c>
      <c r="G153" t="s">
        <v>1143</v>
      </c>
      <c r="H153" t="s">
        <v>1144</v>
      </c>
      <c r="I153" t="s">
        <v>189</v>
      </c>
      <c r="J153">
        <v>0</v>
      </c>
      <c r="K153" t="s">
        <v>869</v>
      </c>
      <c r="L153" t="s">
        <v>1145</v>
      </c>
      <c r="M153">
        <v>1</v>
      </c>
    </row>
    <row r="154" spans="1:13" x14ac:dyDescent="0.2">
      <c r="A154" t="s">
        <v>1146</v>
      </c>
      <c r="B154" t="s">
        <v>1147</v>
      </c>
      <c r="C154" t="s">
        <v>77</v>
      </c>
      <c r="D154" t="s">
        <v>78</v>
      </c>
      <c r="E154" t="s">
        <v>1148</v>
      </c>
      <c r="F154">
        <v>3</v>
      </c>
      <c r="G154" t="s">
        <v>1149</v>
      </c>
      <c r="H154" t="s">
        <v>1150</v>
      </c>
      <c r="I154" t="s">
        <v>90</v>
      </c>
      <c r="J154">
        <v>0</v>
      </c>
      <c r="K154" t="s">
        <v>1151</v>
      </c>
      <c r="L154" t="s">
        <v>1152</v>
      </c>
      <c r="M154">
        <v>1</v>
      </c>
    </row>
    <row r="155" spans="1:13" x14ac:dyDescent="0.2">
      <c r="A155" t="s">
        <v>1153</v>
      </c>
      <c r="B155" t="s">
        <v>1154</v>
      </c>
      <c r="C155" t="s">
        <v>67</v>
      </c>
      <c r="D155" t="s">
        <v>68</v>
      </c>
      <c r="E155" t="s">
        <v>1155</v>
      </c>
      <c r="F155">
        <v>3</v>
      </c>
      <c r="G155" t="s">
        <v>1156</v>
      </c>
      <c r="H155" t="s">
        <v>1157</v>
      </c>
      <c r="I155" t="s">
        <v>90</v>
      </c>
      <c r="J155">
        <v>0</v>
      </c>
      <c r="K155" t="s">
        <v>107</v>
      </c>
      <c r="L155" t="s">
        <v>1158</v>
      </c>
      <c r="M155">
        <v>1</v>
      </c>
    </row>
    <row r="156" spans="1:13" x14ac:dyDescent="0.2">
      <c r="A156" t="s">
        <v>1159</v>
      </c>
      <c r="B156" t="s">
        <v>1160</v>
      </c>
      <c r="C156" t="s">
        <v>118</v>
      </c>
      <c r="D156" t="s">
        <v>119</v>
      </c>
      <c r="E156" t="s">
        <v>1161</v>
      </c>
      <c r="F156">
        <v>3</v>
      </c>
      <c r="G156" t="s">
        <v>1162</v>
      </c>
      <c r="H156" t="s">
        <v>352</v>
      </c>
      <c r="I156" t="s">
        <v>90</v>
      </c>
      <c r="J156">
        <v>0</v>
      </c>
      <c r="K156" t="s">
        <v>248</v>
      </c>
      <c r="L156" t="s">
        <v>1163</v>
      </c>
      <c r="M156">
        <v>1</v>
      </c>
    </row>
    <row r="157" spans="1:13" x14ac:dyDescent="0.2">
      <c r="A157" t="s">
        <v>1164</v>
      </c>
      <c r="B157" t="s">
        <v>1165</v>
      </c>
      <c r="C157" t="s">
        <v>67</v>
      </c>
      <c r="D157" t="s">
        <v>68</v>
      </c>
      <c r="E157" t="s">
        <v>1166</v>
      </c>
      <c r="F157">
        <v>1</v>
      </c>
      <c r="G157" t="s">
        <v>1167</v>
      </c>
      <c r="H157" t="s">
        <v>1168</v>
      </c>
      <c r="I157" t="s">
        <v>72</v>
      </c>
      <c r="J157">
        <v>1</v>
      </c>
      <c r="K157" t="s">
        <v>1169</v>
      </c>
      <c r="L157" t="s">
        <v>1170</v>
      </c>
      <c r="M157">
        <v>1</v>
      </c>
    </row>
    <row r="158" spans="1:13" x14ac:dyDescent="0.2">
      <c r="A158" t="s">
        <v>1171</v>
      </c>
      <c r="B158" t="s">
        <v>1172</v>
      </c>
      <c r="C158" t="s">
        <v>67</v>
      </c>
      <c r="D158" t="s">
        <v>68</v>
      </c>
      <c r="E158" t="s">
        <v>1173</v>
      </c>
      <c r="F158">
        <v>1</v>
      </c>
      <c r="G158" t="s">
        <v>1174</v>
      </c>
      <c r="H158" t="s">
        <v>1175</v>
      </c>
      <c r="I158" t="s">
        <v>72</v>
      </c>
      <c r="J158">
        <v>1</v>
      </c>
      <c r="K158" t="s">
        <v>1176</v>
      </c>
      <c r="L158" t="s">
        <v>1177</v>
      </c>
      <c r="M158">
        <v>1</v>
      </c>
    </row>
    <row r="159" spans="1:13" x14ac:dyDescent="0.2">
      <c r="A159" t="s">
        <v>1178</v>
      </c>
      <c r="B159" t="s">
        <v>1179</v>
      </c>
      <c r="C159" t="s">
        <v>67</v>
      </c>
      <c r="D159" t="s">
        <v>68</v>
      </c>
      <c r="E159" t="s">
        <v>1180</v>
      </c>
      <c r="F159">
        <v>1</v>
      </c>
      <c r="G159" t="s">
        <v>1181</v>
      </c>
      <c r="H159" t="s">
        <v>1182</v>
      </c>
      <c r="I159" t="s">
        <v>72</v>
      </c>
      <c r="J159">
        <v>1</v>
      </c>
      <c r="K159" t="s">
        <v>1183</v>
      </c>
      <c r="L159" t="s">
        <v>1184</v>
      </c>
      <c r="M159">
        <v>1</v>
      </c>
    </row>
    <row r="160" spans="1:13" x14ac:dyDescent="0.2">
      <c r="A160" t="s">
        <v>1185</v>
      </c>
      <c r="B160" t="s">
        <v>1186</v>
      </c>
      <c r="C160" t="s">
        <v>67</v>
      </c>
      <c r="D160" t="s">
        <v>68</v>
      </c>
      <c r="E160" t="s">
        <v>1187</v>
      </c>
      <c r="F160">
        <v>1</v>
      </c>
      <c r="G160" t="s">
        <v>1188</v>
      </c>
      <c r="H160" t="s">
        <v>1189</v>
      </c>
      <c r="I160" t="s">
        <v>262</v>
      </c>
      <c r="J160">
        <v>1</v>
      </c>
      <c r="K160" t="s">
        <v>1190</v>
      </c>
      <c r="L160" t="s">
        <v>1191</v>
      </c>
      <c r="M160">
        <v>1</v>
      </c>
    </row>
    <row r="161" spans="1:13" x14ac:dyDescent="0.2">
      <c r="A161" t="s">
        <v>1192</v>
      </c>
      <c r="B161" t="s">
        <v>1193</v>
      </c>
      <c r="C161" t="s">
        <v>118</v>
      </c>
      <c r="D161" t="s">
        <v>119</v>
      </c>
      <c r="E161" t="s">
        <v>1194</v>
      </c>
      <c r="F161">
        <v>3</v>
      </c>
      <c r="G161" t="s">
        <v>1195</v>
      </c>
      <c r="H161" t="s">
        <v>1196</v>
      </c>
      <c r="I161" t="s">
        <v>90</v>
      </c>
      <c r="J161">
        <v>0</v>
      </c>
      <c r="K161" t="s">
        <v>1197</v>
      </c>
      <c r="L161" t="s">
        <v>1198</v>
      </c>
      <c r="M161">
        <v>1</v>
      </c>
    </row>
    <row r="162" spans="1:13" x14ac:dyDescent="0.2">
      <c r="A162" t="s">
        <v>1199</v>
      </c>
      <c r="B162" t="s">
        <v>1200</v>
      </c>
      <c r="C162" t="s">
        <v>118</v>
      </c>
      <c r="D162" t="s">
        <v>119</v>
      </c>
      <c r="E162" t="s">
        <v>1201</v>
      </c>
      <c r="F162">
        <v>1</v>
      </c>
      <c r="G162" t="s">
        <v>1202</v>
      </c>
      <c r="H162" t="s">
        <v>1203</v>
      </c>
      <c r="I162" t="s">
        <v>72</v>
      </c>
      <c r="J162">
        <v>0</v>
      </c>
      <c r="K162" t="s">
        <v>1204</v>
      </c>
      <c r="L162" t="s">
        <v>1205</v>
      </c>
      <c r="M162">
        <v>1</v>
      </c>
    </row>
    <row r="163" spans="1:13" x14ac:dyDescent="0.2">
      <c r="A163" t="s">
        <v>1206</v>
      </c>
      <c r="B163" t="s">
        <v>1207</v>
      </c>
      <c r="C163" t="s">
        <v>77</v>
      </c>
      <c r="D163" t="s">
        <v>78</v>
      </c>
      <c r="E163" t="s">
        <v>1208</v>
      </c>
      <c r="F163">
        <v>1</v>
      </c>
      <c r="G163" t="s">
        <v>1209</v>
      </c>
      <c r="H163" t="s">
        <v>1210</v>
      </c>
      <c r="I163" t="s">
        <v>72</v>
      </c>
      <c r="J163">
        <v>1</v>
      </c>
      <c r="K163" t="s">
        <v>1211</v>
      </c>
      <c r="L163" t="s">
        <v>1212</v>
      </c>
      <c r="M163">
        <v>1</v>
      </c>
    </row>
    <row r="164" spans="1:13" x14ac:dyDescent="0.2">
      <c r="A164" t="s">
        <v>1213</v>
      </c>
      <c r="B164" t="s">
        <v>1214</v>
      </c>
      <c r="C164" t="s">
        <v>118</v>
      </c>
      <c r="D164" t="s">
        <v>119</v>
      </c>
      <c r="E164" t="s">
        <v>1215</v>
      </c>
      <c r="F164">
        <v>1</v>
      </c>
      <c r="G164" t="s">
        <v>1216</v>
      </c>
      <c r="H164" t="s">
        <v>1217</v>
      </c>
      <c r="I164" t="s">
        <v>262</v>
      </c>
      <c r="J164">
        <v>0</v>
      </c>
      <c r="K164" t="s">
        <v>1218</v>
      </c>
      <c r="L164" t="s">
        <v>1219</v>
      </c>
      <c r="M164">
        <v>1</v>
      </c>
    </row>
    <row r="165" spans="1:13" x14ac:dyDescent="0.2">
      <c r="A165" t="s">
        <v>1220</v>
      </c>
      <c r="B165" t="s">
        <v>1221</v>
      </c>
      <c r="C165" t="s">
        <v>67</v>
      </c>
      <c r="D165" t="s">
        <v>68</v>
      </c>
      <c r="E165" t="s">
        <v>1222</v>
      </c>
      <c r="F165">
        <v>2</v>
      </c>
      <c r="G165" t="s">
        <v>1223</v>
      </c>
      <c r="H165" t="s">
        <v>1224</v>
      </c>
      <c r="I165" t="s">
        <v>153</v>
      </c>
      <c r="J165">
        <v>0</v>
      </c>
      <c r="K165" t="s">
        <v>290</v>
      </c>
      <c r="L165" t="s">
        <v>1225</v>
      </c>
      <c r="M165">
        <v>1</v>
      </c>
    </row>
    <row r="166" spans="1:13" x14ac:dyDescent="0.2">
      <c r="A166" t="s">
        <v>1226</v>
      </c>
      <c r="B166" t="s">
        <v>1227</v>
      </c>
      <c r="C166" t="s">
        <v>67</v>
      </c>
      <c r="D166" t="s">
        <v>68</v>
      </c>
      <c r="E166" t="s">
        <v>1228</v>
      </c>
      <c r="F166">
        <v>1</v>
      </c>
      <c r="G166" t="s">
        <v>1229</v>
      </c>
      <c r="H166" t="s">
        <v>1230</v>
      </c>
      <c r="I166" t="s">
        <v>72</v>
      </c>
      <c r="J166">
        <v>1</v>
      </c>
      <c r="K166" t="s">
        <v>1231</v>
      </c>
      <c r="L166" t="s">
        <v>1232</v>
      </c>
      <c r="M166">
        <v>1</v>
      </c>
    </row>
    <row r="167" spans="1:13" x14ac:dyDescent="0.2">
      <c r="A167" t="s">
        <v>1233</v>
      </c>
      <c r="B167" t="s">
        <v>1234</v>
      </c>
      <c r="C167" t="s">
        <v>77</v>
      </c>
      <c r="D167" t="s">
        <v>78</v>
      </c>
      <c r="E167" t="s">
        <v>1235</v>
      </c>
      <c r="F167">
        <v>1</v>
      </c>
      <c r="G167" t="s">
        <v>1236</v>
      </c>
      <c r="H167" t="s">
        <v>1237</v>
      </c>
      <c r="I167" t="s">
        <v>1238</v>
      </c>
      <c r="J167">
        <v>0</v>
      </c>
      <c r="K167" t="s">
        <v>520</v>
      </c>
      <c r="L167" t="s">
        <v>1239</v>
      </c>
      <c r="M167">
        <v>1</v>
      </c>
    </row>
    <row r="168" spans="1:13" x14ac:dyDescent="0.2">
      <c r="A168" t="s">
        <v>1240</v>
      </c>
      <c r="B168" t="s">
        <v>1241</v>
      </c>
      <c r="C168" t="s">
        <v>77</v>
      </c>
      <c r="D168" t="s">
        <v>78</v>
      </c>
      <c r="E168" t="s">
        <v>1242</v>
      </c>
      <c r="F168">
        <v>3</v>
      </c>
      <c r="G168" t="s">
        <v>1243</v>
      </c>
      <c r="H168" t="s">
        <v>1244</v>
      </c>
      <c r="I168" t="s">
        <v>90</v>
      </c>
      <c r="J168">
        <v>0</v>
      </c>
      <c r="K168" t="s">
        <v>1245</v>
      </c>
      <c r="L168" t="s">
        <v>1246</v>
      </c>
      <c r="M168">
        <v>1</v>
      </c>
    </row>
    <row r="169" spans="1:13" x14ac:dyDescent="0.2">
      <c r="A169" t="s">
        <v>1247</v>
      </c>
      <c r="B169" t="s">
        <v>1248</v>
      </c>
      <c r="C169" t="s">
        <v>67</v>
      </c>
      <c r="D169" t="s">
        <v>68</v>
      </c>
      <c r="E169" t="s">
        <v>1249</v>
      </c>
      <c r="F169">
        <v>1</v>
      </c>
      <c r="G169" t="s">
        <v>1250</v>
      </c>
      <c r="H169" t="s">
        <v>1251</v>
      </c>
      <c r="I169" t="s">
        <v>262</v>
      </c>
      <c r="J169">
        <v>0</v>
      </c>
      <c r="K169" t="s">
        <v>1252</v>
      </c>
      <c r="L169" t="s">
        <v>1253</v>
      </c>
      <c r="M169">
        <v>1</v>
      </c>
    </row>
    <row r="170" spans="1:13" x14ac:dyDescent="0.2">
      <c r="A170" t="s">
        <v>1254</v>
      </c>
      <c r="B170" t="s">
        <v>1255</v>
      </c>
      <c r="C170" t="s">
        <v>118</v>
      </c>
      <c r="D170" t="s">
        <v>119</v>
      </c>
      <c r="E170" t="s">
        <v>1256</v>
      </c>
      <c r="F170">
        <v>1</v>
      </c>
      <c r="G170" t="s">
        <v>1257</v>
      </c>
      <c r="H170" t="s">
        <v>1258</v>
      </c>
      <c r="I170" t="s">
        <v>72</v>
      </c>
      <c r="J170">
        <v>0</v>
      </c>
      <c r="K170" t="s">
        <v>1259</v>
      </c>
      <c r="L170" t="s">
        <v>1260</v>
      </c>
      <c r="M170">
        <v>1</v>
      </c>
    </row>
    <row r="171" spans="1:13" x14ac:dyDescent="0.2">
      <c r="A171" t="s">
        <v>1261</v>
      </c>
      <c r="B171" t="s">
        <v>1262</v>
      </c>
      <c r="C171" t="s">
        <v>77</v>
      </c>
      <c r="D171" t="s">
        <v>78</v>
      </c>
      <c r="E171" t="s">
        <v>1263</v>
      </c>
      <c r="F171">
        <v>3</v>
      </c>
      <c r="G171" t="s">
        <v>1264</v>
      </c>
      <c r="H171" t="s">
        <v>1265</v>
      </c>
      <c r="I171" t="s">
        <v>90</v>
      </c>
      <c r="J171">
        <v>0</v>
      </c>
      <c r="K171" t="s">
        <v>1266</v>
      </c>
      <c r="L171" t="s">
        <v>1267</v>
      </c>
      <c r="M171">
        <v>1</v>
      </c>
    </row>
    <row r="172" spans="1:13" x14ac:dyDescent="0.2">
      <c r="A172" t="s">
        <v>1268</v>
      </c>
      <c r="B172" t="s">
        <v>1269</v>
      </c>
      <c r="C172" t="s">
        <v>77</v>
      </c>
      <c r="D172" t="s">
        <v>78</v>
      </c>
      <c r="E172" t="s">
        <v>1270</v>
      </c>
      <c r="F172">
        <v>3</v>
      </c>
      <c r="G172" t="s">
        <v>1271</v>
      </c>
      <c r="H172" t="s">
        <v>1272</v>
      </c>
      <c r="I172" t="s">
        <v>90</v>
      </c>
      <c r="J172">
        <v>0</v>
      </c>
      <c r="K172" t="s">
        <v>1273</v>
      </c>
      <c r="L172" t="s">
        <v>1274</v>
      </c>
      <c r="M172">
        <v>1</v>
      </c>
    </row>
    <row r="173" spans="1:13" x14ac:dyDescent="0.2">
      <c r="A173" t="s">
        <v>1275</v>
      </c>
      <c r="B173" t="s">
        <v>1276</v>
      </c>
      <c r="C173" t="s">
        <v>77</v>
      </c>
      <c r="D173" t="s">
        <v>78</v>
      </c>
      <c r="E173" t="s">
        <v>1277</v>
      </c>
      <c r="F173">
        <v>3</v>
      </c>
      <c r="G173" t="s">
        <v>1278</v>
      </c>
      <c r="H173" t="s">
        <v>1279</v>
      </c>
      <c r="I173" t="s">
        <v>90</v>
      </c>
      <c r="J173">
        <v>0</v>
      </c>
      <c r="K173" t="s">
        <v>1280</v>
      </c>
      <c r="L173" t="s">
        <v>1281</v>
      </c>
      <c r="M173">
        <v>1</v>
      </c>
    </row>
    <row r="174" spans="1:13" x14ac:dyDescent="0.2">
      <c r="A174" t="s">
        <v>1282</v>
      </c>
      <c r="B174" t="s">
        <v>1283</v>
      </c>
      <c r="C174" t="s">
        <v>77</v>
      </c>
      <c r="D174" t="s">
        <v>78</v>
      </c>
      <c r="E174" t="s">
        <v>1284</v>
      </c>
      <c r="F174">
        <v>3</v>
      </c>
      <c r="G174" t="s">
        <v>1285</v>
      </c>
      <c r="H174" t="s">
        <v>1286</v>
      </c>
      <c r="I174" t="s">
        <v>90</v>
      </c>
      <c r="J174">
        <v>0</v>
      </c>
      <c r="K174" t="s">
        <v>931</v>
      </c>
      <c r="L174" t="s">
        <v>1287</v>
      </c>
      <c r="M174">
        <v>1</v>
      </c>
    </row>
    <row r="175" spans="1:13" x14ac:dyDescent="0.2">
      <c r="A175" t="s">
        <v>1288</v>
      </c>
      <c r="B175" t="s">
        <v>1289</v>
      </c>
      <c r="C175" t="s">
        <v>118</v>
      </c>
      <c r="D175" t="s">
        <v>119</v>
      </c>
      <c r="E175" t="s">
        <v>1290</v>
      </c>
      <c r="F175">
        <v>3</v>
      </c>
      <c r="G175" t="s">
        <v>1291</v>
      </c>
      <c r="H175" t="s">
        <v>1292</v>
      </c>
      <c r="I175" t="s">
        <v>90</v>
      </c>
      <c r="J175">
        <v>0</v>
      </c>
      <c r="K175" t="s">
        <v>1293</v>
      </c>
      <c r="L175" t="s">
        <v>1294</v>
      </c>
      <c r="M175">
        <v>1</v>
      </c>
    </row>
    <row r="176" spans="1:13" x14ac:dyDescent="0.2">
      <c r="A176" t="s">
        <v>1295</v>
      </c>
      <c r="B176" t="s">
        <v>1296</v>
      </c>
      <c r="C176" t="s">
        <v>67</v>
      </c>
      <c r="D176" t="s">
        <v>68</v>
      </c>
      <c r="E176" t="s">
        <v>1297</v>
      </c>
      <c r="F176">
        <v>3</v>
      </c>
      <c r="G176" t="s">
        <v>1298</v>
      </c>
      <c r="H176" t="s">
        <v>1299</v>
      </c>
      <c r="I176" t="s">
        <v>90</v>
      </c>
      <c r="J176">
        <v>0</v>
      </c>
      <c r="K176" t="s">
        <v>1300</v>
      </c>
      <c r="L176" t="s">
        <v>1301</v>
      </c>
      <c r="M176">
        <v>1</v>
      </c>
    </row>
    <row r="177" spans="1:13" x14ac:dyDescent="0.2">
      <c r="A177" t="s">
        <v>1302</v>
      </c>
      <c r="B177" t="s">
        <v>1303</v>
      </c>
      <c r="C177" t="s">
        <v>118</v>
      </c>
      <c r="D177" t="s">
        <v>119</v>
      </c>
      <c r="E177" t="s">
        <v>1304</v>
      </c>
      <c r="F177">
        <v>3</v>
      </c>
      <c r="G177" t="s">
        <v>1305</v>
      </c>
      <c r="H177" t="s">
        <v>1306</v>
      </c>
      <c r="I177" t="s">
        <v>90</v>
      </c>
      <c r="J177">
        <v>0</v>
      </c>
      <c r="K177" t="s">
        <v>1307</v>
      </c>
      <c r="L177" t="s">
        <v>1308</v>
      </c>
      <c r="M177">
        <v>1</v>
      </c>
    </row>
    <row r="178" spans="1:13" x14ac:dyDescent="0.2">
      <c r="A178" t="s">
        <v>1309</v>
      </c>
      <c r="B178" t="s">
        <v>1310</v>
      </c>
      <c r="C178" t="s">
        <v>67</v>
      </c>
      <c r="D178" t="s">
        <v>68</v>
      </c>
      <c r="E178" t="s">
        <v>1311</v>
      </c>
      <c r="F178">
        <v>3</v>
      </c>
      <c r="G178" t="s">
        <v>1312</v>
      </c>
      <c r="H178" t="s">
        <v>1313</v>
      </c>
      <c r="I178" t="s">
        <v>90</v>
      </c>
      <c r="J178">
        <v>0</v>
      </c>
      <c r="K178" t="s">
        <v>1314</v>
      </c>
      <c r="L178" t="s">
        <v>1315</v>
      </c>
      <c r="M178">
        <v>1</v>
      </c>
    </row>
    <row r="179" spans="1:13" x14ac:dyDescent="0.2">
      <c r="A179" t="s">
        <v>1316</v>
      </c>
      <c r="B179" t="s">
        <v>1317</v>
      </c>
      <c r="C179" t="s">
        <v>95</v>
      </c>
      <c r="D179" t="s">
        <v>96</v>
      </c>
      <c r="E179" t="s">
        <v>1318</v>
      </c>
      <c r="F179">
        <v>1</v>
      </c>
      <c r="G179" t="s">
        <v>1319</v>
      </c>
      <c r="H179" t="s">
        <v>1320</v>
      </c>
      <c r="I179" t="s">
        <v>72</v>
      </c>
      <c r="J179">
        <v>1</v>
      </c>
      <c r="K179" t="s">
        <v>1321</v>
      </c>
      <c r="L179" t="s">
        <v>1322</v>
      </c>
      <c r="M179">
        <v>1</v>
      </c>
    </row>
    <row r="180" spans="1:13" x14ac:dyDescent="0.2">
      <c r="A180" t="s">
        <v>1323</v>
      </c>
      <c r="B180" t="s">
        <v>1324</v>
      </c>
      <c r="C180" t="s">
        <v>118</v>
      </c>
      <c r="D180" t="s">
        <v>119</v>
      </c>
      <c r="E180" t="s">
        <v>1325</v>
      </c>
      <c r="F180">
        <v>1</v>
      </c>
      <c r="G180" t="s">
        <v>1326</v>
      </c>
      <c r="H180" t="s">
        <v>1327</v>
      </c>
      <c r="I180" t="s">
        <v>72</v>
      </c>
      <c r="J180">
        <v>0</v>
      </c>
      <c r="K180" t="s">
        <v>1328</v>
      </c>
      <c r="L180" t="s">
        <v>1329</v>
      </c>
      <c r="M180">
        <v>1</v>
      </c>
    </row>
    <row r="181" spans="1:13" x14ac:dyDescent="0.2">
      <c r="A181" t="s">
        <v>1330</v>
      </c>
      <c r="B181" t="s">
        <v>1331</v>
      </c>
      <c r="C181" t="s">
        <v>67</v>
      </c>
      <c r="D181" t="s">
        <v>68</v>
      </c>
      <c r="E181" t="s">
        <v>1332</v>
      </c>
      <c r="F181">
        <v>1</v>
      </c>
      <c r="G181" t="s">
        <v>1333</v>
      </c>
      <c r="H181" t="s">
        <v>1334</v>
      </c>
      <c r="I181" t="s">
        <v>72</v>
      </c>
      <c r="J181">
        <v>1</v>
      </c>
      <c r="K181" t="s">
        <v>1335</v>
      </c>
      <c r="L181" t="s">
        <v>1336</v>
      </c>
      <c r="M181">
        <v>1</v>
      </c>
    </row>
    <row r="182" spans="1:13" x14ac:dyDescent="0.2">
      <c r="A182" t="s">
        <v>1337</v>
      </c>
      <c r="B182" t="s">
        <v>1338</v>
      </c>
      <c r="C182" t="s">
        <v>67</v>
      </c>
      <c r="D182" t="s">
        <v>68</v>
      </c>
      <c r="E182" t="s">
        <v>1339</v>
      </c>
      <c r="F182">
        <v>1</v>
      </c>
      <c r="G182" t="s">
        <v>1340</v>
      </c>
      <c r="H182" t="s">
        <v>1341</v>
      </c>
      <c r="I182" t="s">
        <v>262</v>
      </c>
      <c r="J182">
        <v>1</v>
      </c>
      <c r="K182" t="s">
        <v>1342</v>
      </c>
      <c r="L182" t="s">
        <v>1343</v>
      </c>
      <c r="M182">
        <v>1</v>
      </c>
    </row>
    <row r="183" spans="1:13" x14ac:dyDescent="0.2">
      <c r="A183" t="s">
        <v>1344</v>
      </c>
      <c r="B183" t="s">
        <v>1345</v>
      </c>
      <c r="C183" t="s">
        <v>95</v>
      </c>
      <c r="D183" t="s">
        <v>96</v>
      </c>
      <c r="E183" t="s">
        <v>1346</v>
      </c>
      <c r="F183">
        <v>3</v>
      </c>
      <c r="G183" t="s">
        <v>1347</v>
      </c>
      <c r="H183" t="s">
        <v>1348</v>
      </c>
      <c r="I183" t="s">
        <v>90</v>
      </c>
      <c r="J183">
        <v>0</v>
      </c>
      <c r="K183" t="s">
        <v>1349</v>
      </c>
      <c r="L183" t="s">
        <v>1350</v>
      </c>
      <c r="M183">
        <v>1</v>
      </c>
    </row>
    <row r="184" spans="1:13" x14ac:dyDescent="0.2">
      <c r="A184" t="s">
        <v>1351</v>
      </c>
      <c r="B184" t="s">
        <v>1352</v>
      </c>
      <c r="C184" t="s">
        <v>95</v>
      </c>
      <c r="D184" t="s">
        <v>96</v>
      </c>
      <c r="E184" t="s">
        <v>1353</v>
      </c>
      <c r="F184">
        <v>1</v>
      </c>
      <c r="G184" t="s">
        <v>1354</v>
      </c>
      <c r="H184" t="s">
        <v>1355</v>
      </c>
      <c r="I184" t="s">
        <v>72</v>
      </c>
      <c r="J184">
        <v>1</v>
      </c>
      <c r="K184" t="s">
        <v>1356</v>
      </c>
      <c r="L184" t="s">
        <v>1357</v>
      </c>
      <c r="M184">
        <v>1</v>
      </c>
    </row>
    <row r="185" spans="1:13" x14ac:dyDescent="0.2">
      <c r="A185" t="s">
        <v>1358</v>
      </c>
      <c r="B185" t="s">
        <v>1359</v>
      </c>
      <c r="C185" t="s">
        <v>95</v>
      </c>
      <c r="D185" t="s">
        <v>96</v>
      </c>
      <c r="E185" t="s">
        <v>1360</v>
      </c>
      <c r="F185">
        <v>1</v>
      </c>
      <c r="G185" t="s">
        <v>1361</v>
      </c>
      <c r="H185" t="s">
        <v>1362</v>
      </c>
      <c r="I185" t="s">
        <v>1363</v>
      </c>
      <c r="J185">
        <v>0</v>
      </c>
      <c r="K185" t="s">
        <v>1364</v>
      </c>
      <c r="L185" t="s">
        <v>1365</v>
      </c>
      <c r="M185">
        <v>1</v>
      </c>
    </row>
    <row r="186" spans="1:13" x14ac:dyDescent="0.2">
      <c r="A186" t="s">
        <v>1366</v>
      </c>
      <c r="B186" t="s">
        <v>1367</v>
      </c>
      <c r="C186" t="s">
        <v>118</v>
      </c>
      <c r="D186" t="s">
        <v>119</v>
      </c>
      <c r="E186" t="s">
        <v>1368</v>
      </c>
      <c r="F186">
        <v>3</v>
      </c>
      <c r="G186" t="s">
        <v>1369</v>
      </c>
      <c r="H186" t="s">
        <v>1370</v>
      </c>
      <c r="I186" t="s">
        <v>90</v>
      </c>
      <c r="J186">
        <v>0</v>
      </c>
      <c r="K186" t="s">
        <v>1371</v>
      </c>
      <c r="L186" t="s">
        <v>1372</v>
      </c>
      <c r="M186">
        <v>1</v>
      </c>
    </row>
    <row r="187" spans="1:13" x14ac:dyDescent="0.2">
      <c r="A187" t="s">
        <v>1373</v>
      </c>
      <c r="B187" t="s">
        <v>1374</v>
      </c>
      <c r="C187" t="s">
        <v>67</v>
      </c>
      <c r="D187" t="s">
        <v>68</v>
      </c>
      <c r="E187" t="s">
        <v>1375</v>
      </c>
      <c r="F187">
        <v>3</v>
      </c>
      <c r="G187" t="s">
        <v>1376</v>
      </c>
      <c r="H187" t="s">
        <v>1377</v>
      </c>
      <c r="I187" t="s">
        <v>90</v>
      </c>
      <c r="J187">
        <v>0</v>
      </c>
      <c r="K187" t="s">
        <v>1378</v>
      </c>
      <c r="L187" t="s">
        <v>1379</v>
      </c>
      <c r="M187">
        <v>1</v>
      </c>
    </row>
    <row r="188" spans="1:13" x14ac:dyDescent="0.2">
      <c r="A188" t="s">
        <v>1380</v>
      </c>
      <c r="B188" t="s">
        <v>1381</v>
      </c>
      <c r="C188" t="s">
        <v>118</v>
      </c>
      <c r="D188" t="s">
        <v>119</v>
      </c>
      <c r="E188" t="s">
        <v>1382</v>
      </c>
      <c r="F188">
        <v>1</v>
      </c>
      <c r="G188" t="s">
        <v>1383</v>
      </c>
      <c r="H188" t="s">
        <v>1384</v>
      </c>
      <c r="I188" t="s">
        <v>1385</v>
      </c>
      <c r="J188">
        <v>0</v>
      </c>
      <c r="K188" t="s">
        <v>1386</v>
      </c>
      <c r="L188" t="s">
        <v>1387</v>
      </c>
      <c r="M188">
        <v>1</v>
      </c>
    </row>
    <row r="189" spans="1:13" x14ac:dyDescent="0.2">
      <c r="A189" t="s">
        <v>1388</v>
      </c>
      <c r="B189" t="s">
        <v>1389</v>
      </c>
      <c r="C189" t="s">
        <v>67</v>
      </c>
      <c r="D189" t="s">
        <v>68</v>
      </c>
      <c r="E189" t="s">
        <v>1390</v>
      </c>
      <c r="F189">
        <v>3</v>
      </c>
      <c r="G189" t="s">
        <v>1391</v>
      </c>
      <c r="H189" t="s">
        <v>1392</v>
      </c>
      <c r="I189" t="s">
        <v>90</v>
      </c>
      <c r="J189">
        <v>0</v>
      </c>
      <c r="K189" t="s">
        <v>1393</v>
      </c>
      <c r="L189" t="s">
        <v>1394</v>
      </c>
      <c r="M189">
        <v>1</v>
      </c>
    </row>
    <row r="190" spans="1:13" x14ac:dyDescent="0.2">
      <c r="A190" t="s">
        <v>1395</v>
      </c>
      <c r="B190" t="s">
        <v>1396</v>
      </c>
      <c r="C190" t="s">
        <v>77</v>
      </c>
      <c r="D190" t="s">
        <v>78</v>
      </c>
      <c r="E190" t="s">
        <v>1397</v>
      </c>
      <c r="F190">
        <v>3</v>
      </c>
      <c r="G190" t="s">
        <v>1398</v>
      </c>
      <c r="H190" t="s">
        <v>1399</v>
      </c>
      <c r="I190" t="s">
        <v>90</v>
      </c>
      <c r="J190">
        <v>0</v>
      </c>
      <c r="K190" t="s">
        <v>1400</v>
      </c>
      <c r="L190" t="s">
        <v>1401</v>
      </c>
      <c r="M190">
        <v>1</v>
      </c>
    </row>
    <row r="191" spans="1:13" x14ac:dyDescent="0.2">
      <c r="A191" t="s">
        <v>1402</v>
      </c>
      <c r="B191" t="s">
        <v>1403</v>
      </c>
      <c r="C191" t="s">
        <v>77</v>
      </c>
      <c r="D191" t="s">
        <v>78</v>
      </c>
      <c r="E191" t="s">
        <v>1404</v>
      </c>
      <c r="F191">
        <v>3</v>
      </c>
      <c r="G191" t="s">
        <v>1405</v>
      </c>
      <c r="H191" t="s">
        <v>1406</v>
      </c>
      <c r="I191" t="s">
        <v>90</v>
      </c>
      <c r="J191">
        <v>0</v>
      </c>
      <c r="K191" t="s">
        <v>1407</v>
      </c>
      <c r="L191" t="s">
        <v>1408</v>
      </c>
      <c r="M191">
        <v>1</v>
      </c>
    </row>
    <row r="192" spans="1:13" x14ac:dyDescent="0.2">
      <c r="A192" t="s">
        <v>1409</v>
      </c>
      <c r="B192" t="s">
        <v>1410</v>
      </c>
      <c r="C192" t="s">
        <v>77</v>
      </c>
      <c r="D192" t="s">
        <v>78</v>
      </c>
      <c r="E192" t="s">
        <v>1411</v>
      </c>
      <c r="F192">
        <v>3</v>
      </c>
      <c r="G192" t="s">
        <v>1412</v>
      </c>
      <c r="H192" t="s">
        <v>1413</v>
      </c>
      <c r="I192" t="s">
        <v>90</v>
      </c>
      <c r="J192">
        <v>0</v>
      </c>
      <c r="K192" t="s">
        <v>1414</v>
      </c>
      <c r="L192" t="s">
        <v>1415</v>
      </c>
      <c r="M192">
        <v>1</v>
      </c>
    </row>
    <row r="193" spans="1:13" x14ac:dyDescent="0.2">
      <c r="A193" t="s">
        <v>1416</v>
      </c>
      <c r="B193" t="s">
        <v>1417</v>
      </c>
      <c r="C193" t="s">
        <v>77</v>
      </c>
      <c r="D193" t="s">
        <v>78</v>
      </c>
      <c r="E193" t="s">
        <v>1418</v>
      </c>
      <c r="F193">
        <v>3</v>
      </c>
      <c r="G193" t="s">
        <v>1419</v>
      </c>
      <c r="H193" t="s">
        <v>1420</v>
      </c>
      <c r="I193" t="s">
        <v>90</v>
      </c>
      <c r="J193">
        <v>0</v>
      </c>
      <c r="K193" t="s">
        <v>1421</v>
      </c>
      <c r="L193" t="s">
        <v>1422</v>
      </c>
      <c r="M193">
        <v>1</v>
      </c>
    </row>
    <row r="194" spans="1:13" x14ac:dyDescent="0.2">
      <c r="A194" t="s">
        <v>1423</v>
      </c>
      <c r="B194" t="s">
        <v>1424</v>
      </c>
      <c r="C194" t="s">
        <v>95</v>
      </c>
      <c r="D194" t="s">
        <v>96</v>
      </c>
      <c r="E194" t="s">
        <v>1425</v>
      </c>
      <c r="F194">
        <v>1</v>
      </c>
      <c r="G194" t="s">
        <v>1426</v>
      </c>
      <c r="H194" t="s">
        <v>1427</v>
      </c>
      <c r="I194" t="s">
        <v>72</v>
      </c>
      <c r="J194">
        <v>0</v>
      </c>
      <c r="K194" t="s">
        <v>1428</v>
      </c>
      <c r="L194" t="s">
        <v>1429</v>
      </c>
      <c r="M194">
        <v>1</v>
      </c>
    </row>
    <row r="195" spans="1:13" x14ac:dyDescent="0.2">
      <c r="A195" t="s">
        <v>1430</v>
      </c>
      <c r="B195" t="s">
        <v>1431</v>
      </c>
      <c r="C195" t="s">
        <v>118</v>
      </c>
      <c r="D195" t="s">
        <v>119</v>
      </c>
      <c r="E195" t="s">
        <v>1432</v>
      </c>
      <c r="F195">
        <v>3</v>
      </c>
      <c r="G195" t="s">
        <v>1433</v>
      </c>
      <c r="H195" t="s">
        <v>1434</v>
      </c>
      <c r="I195" t="s">
        <v>90</v>
      </c>
      <c r="J195">
        <v>0</v>
      </c>
      <c r="K195" t="s">
        <v>1435</v>
      </c>
      <c r="L195" t="s">
        <v>1436</v>
      </c>
      <c r="M195">
        <v>1</v>
      </c>
    </row>
    <row r="196" spans="1:13" x14ac:dyDescent="0.2">
      <c r="A196" t="s">
        <v>1437</v>
      </c>
      <c r="B196" t="s">
        <v>1438</v>
      </c>
      <c r="C196" t="s">
        <v>67</v>
      </c>
      <c r="D196" t="s">
        <v>68</v>
      </c>
      <c r="E196" t="s">
        <v>1439</v>
      </c>
      <c r="F196">
        <v>1</v>
      </c>
      <c r="G196" t="s">
        <v>1440</v>
      </c>
      <c r="H196" t="s">
        <v>1441</v>
      </c>
      <c r="I196" t="s">
        <v>468</v>
      </c>
      <c r="J196">
        <v>0</v>
      </c>
      <c r="K196" t="s">
        <v>1442</v>
      </c>
      <c r="L196" t="s">
        <v>1443</v>
      </c>
      <c r="M196">
        <v>1</v>
      </c>
    </row>
    <row r="197" spans="1:13" x14ac:dyDescent="0.2">
      <c r="A197" t="s">
        <v>1444</v>
      </c>
      <c r="B197" t="s">
        <v>1445</v>
      </c>
      <c r="C197" t="s">
        <v>67</v>
      </c>
      <c r="D197" t="s">
        <v>68</v>
      </c>
      <c r="E197" t="s">
        <v>1446</v>
      </c>
      <c r="F197">
        <v>1</v>
      </c>
      <c r="G197" t="s">
        <v>1447</v>
      </c>
      <c r="H197" t="s">
        <v>1448</v>
      </c>
      <c r="I197" t="s">
        <v>153</v>
      </c>
      <c r="J197">
        <v>0</v>
      </c>
      <c r="K197" t="s">
        <v>1449</v>
      </c>
      <c r="L197" t="s">
        <v>1450</v>
      </c>
      <c r="M197">
        <v>1</v>
      </c>
    </row>
    <row r="198" spans="1:13" x14ac:dyDescent="0.2">
      <c r="A198" t="s">
        <v>1451</v>
      </c>
      <c r="B198" t="s">
        <v>1452</v>
      </c>
      <c r="C198" t="s">
        <v>95</v>
      </c>
      <c r="D198" t="s">
        <v>96</v>
      </c>
      <c r="E198" t="s">
        <v>1453</v>
      </c>
      <c r="F198">
        <v>3</v>
      </c>
      <c r="G198" t="s">
        <v>1454</v>
      </c>
      <c r="H198" t="s">
        <v>1455</v>
      </c>
      <c r="I198" t="s">
        <v>90</v>
      </c>
      <c r="J198">
        <v>0</v>
      </c>
      <c r="K198" t="s">
        <v>1456</v>
      </c>
      <c r="L198" t="s">
        <v>1457</v>
      </c>
      <c r="M198">
        <v>1</v>
      </c>
    </row>
    <row r="199" spans="1:13" x14ac:dyDescent="0.2">
      <c r="A199" t="s">
        <v>1458</v>
      </c>
      <c r="B199" t="s">
        <v>1459</v>
      </c>
      <c r="C199" t="s">
        <v>95</v>
      </c>
      <c r="D199" t="s">
        <v>96</v>
      </c>
      <c r="E199" t="s">
        <v>1460</v>
      </c>
      <c r="F199">
        <v>3</v>
      </c>
      <c r="G199" t="s">
        <v>1461</v>
      </c>
      <c r="H199" t="s">
        <v>1462</v>
      </c>
      <c r="I199" t="s">
        <v>90</v>
      </c>
      <c r="J199">
        <v>0</v>
      </c>
      <c r="K199" t="s">
        <v>1463</v>
      </c>
      <c r="L199" t="s">
        <v>1464</v>
      </c>
      <c r="M199">
        <v>1</v>
      </c>
    </row>
    <row r="200" spans="1:13" x14ac:dyDescent="0.2">
      <c r="A200" t="s">
        <v>1465</v>
      </c>
      <c r="B200" t="s">
        <v>1466</v>
      </c>
      <c r="C200" t="s">
        <v>67</v>
      </c>
      <c r="D200" t="s">
        <v>68</v>
      </c>
      <c r="E200" t="s">
        <v>1467</v>
      </c>
      <c r="F200">
        <v>1</v>
      </c>
      <c r="G200" t="s">
        <v>1468</v>
      </c>
      <c r="H200" t="s">
        <v>1469</v>
      </c>
      <c r="I200" t="s">
        <v>72</v>
      </c>
      <c r="J200">
        <v>1</v>
      </c>
      <c r="K200" t="s">
        <v>1470</v>
      </c>
      <c r="L200" t="s">
        <v>1471</v>
      </c>
      <c r="M200">
        <v>1</v>
      </c>
    </row>
    <row r="201" spans="1:13" x14ac:dyDescent="0.2">
      <c r="A201" t="s">
        <v>1472</v>
      </c>
      <c r="B201" t="s">
        <v>1473</v>
      </c>
      <c r="C201" t="s">
        <v>118</v>
      </c>
      <c r="D201" t="s">
        <v>119</v>
      </c>
      <c r="E201" t="s">
        <v>1474</v>
      </c>
      <c r="F201">
        <v>1</v>
      </c>
      <c r="G201" t="s">
        <v>1475</v>
      </c>
      <c r="H201" t="s">
        <v>1476</v>
      </c>
      <c r="I201" t="s">
        <v>72</v>
      </c>
      <c r="J201">
        <v>0</v>
      </c>
      <c r="K201" t="s">
        <v>1477</v>
      </c>
      <c r="L201" t="s">
        <v>1478</v>
      </c>
      <c r="M201">
        <v>1</v>
      </c>
    </row>
    <row r="202" spans="1:13" x14ac:dyDescent="0.2">
      <c r="A202" t="s">
        <v>1479</v>
      </c>
      <c r="B202" t="s">
        <v>1480</v>
      </c>
      <c r="C202" t="s">
        <v>77</v>
      </c>
      <c r="D202" t="s">
        <v>78</v>
      </c>
      <c r="E202" t="s">
        <v>1481</v>
      </c>
      <c r="F202">
        <v>3</v>
      </c>
      <c r="G202" t="s">
        <v>1482</v>
      </c>
      <c r="H202" t="s">
        <v>1483</v>
      </c>
      <c r="I202" t="s">
        <v>90</v>
      </c>
      <c r="J202">
        <v>0</v>
      </c>
      <c r="K202" t="s">
        <v>1484</v>
      </c>
      <c r="L202" t="s">
        <v>1485</v>
      </c>
      <c r="M202">
        <v>1</v>
      </c>
    </row>
    <row r="203" spans="1:13" x14ac:dyDescent="0.2">
      <c r="A203" t="s">
        <v>1486</v>
      </c>
      <c r="B203" t="s">
        <v>1487</v>
      </c>
      <c r="C203" t="s">
        <v>67</v>
      </c>
      <c r="D203" t="s">
        <v>68</v>
      </c>
      <c r="E203" t="s">
        <v>1488</v>
      </c>
      <c r="F203">
        <v>1</v>
      </c>
      <c r="G203" t="s">
        <v>1489</v>
      </c>
      <c r="H203" t="s">
        <v>1490</v>
      </c>
      <c r="I203" t="s">
        <v>72</v>
      </c>
      <c r="J203">
        <v>0</v>
      </c>
      <c r="K203" t="s">
        <v>1491</v>
      </c>
      <c r="L203" t="s">
        <v>1492</v>
      </c>
      <c r="M203">
        <v>1</v>
      </c>
    </row>
    <row r="204" spans="1:13" x14ac:dyDescent="0.2">
      <c r="A204" t="s">
        <v>1493</v>
      </c>
      <c r="B204" t="s">
        <v>1494</v>
      </c>
      <c r="C204" t="s">
        <v>118</v>
      </c>
      <c r="D204" t="s">
        <v>119</v>
      </c>
      <c r="E204" t="s">
        <v>1495</v>
      </c>
      <c r="F204">
        <v>3</v>
      </c>
      <c r="G204" t="s">
        <v>1496</v>
      </c>
      <c r="H204" t="s">
        <v>1497</v>
      </c>
      <c r="I204" t="s">
        <v>90</v>
      </c>
      <c r="J204">
        <v>0</v>
      </c>
      <c r="K204" t="s">
        <v>1498</v>
      </c>
      <c r="L204" t="s">
        <v>1499</v>
      </c>
      <c r="M204">
        <v>1</v>
      </c>
    </row>
    <row r="205" spans="1:13" x14ac:dyDescent="0.2">
      <c r="A205" t="s">
        <v>1500</v>
      </c>
      <c r="B205" t="s">
        <v>1501</v>
      </c>
      <c r="C205" t="s">
        <v>67</v>
      </c>
      <c r="D205" t="s">
        <v>68</v>
      </c>
      <c r="E205" t="s">
        <v>1502</v>
      </c>
      <c r="F205">
        <v>3</v>
      </c>
      <c r="G205" t="s">
        <v>1503</v>
      </c>
      <c r="H205" t="s">
        <v>1504</v>
      </c>
      <c r="I205" t="s">
        <v>90</v>
      </c>
      <c r="J205">
        <v>0</v>
      </c>
      <c r="K205" t="s">
        <v>1505</v>
      </c>
      <c r="L205" t="s">
        <v>1506</v>
      </c>
      <c r="M205">
        <v>1</v>
      </c>
    </row>
    <row r="206" spans="1:13" x14ac:dyDescent="0.2">
      <c r="A206" t="s">
        <v>1507</v>
      </c>
      <c r="B206" t="s">
        <v>1508</v>
      </c>
      <c r="C206" t="s">
        <v>77</v>
      </c>
      <c r="D206" t="s">
        <v>78</v>
      </c>
      <c r="E206" t="s">
        <v>1509</v>
      </c>
      <c r="F206">
        <v>3</v>
      </c>
      <c r="G206" t="s">
        <v>1510</v>
      </c>
      <c r="H206" t="s">
        <v>1511</v>
      </c>
      <c r="I206" t="s">
        <v>90</v>
      </c>
      <c r="J206">
        <v>0</v>
      </c>
      <c r="K206" t="s">
        <v>1512</v>
      </c>
      <c r="L206" t="s">
        <v>1513</v>
      </c>
      <c r="M206">
        <v>1</v>
      </c>
    </row>
    <row r="207" spans="1:13" x14ac:dyDescent="0.2">
      <c r="A207" t="s">
        <v>1514</v>
      </c>
      <c r="B207" t="s">
        <v>1515</v>
      </c>
      <c r="C207" t="s">
        <v>118</v>
      </c>
      <c r="D207" t="s">
        <v>119</v>
      </c>
      <c r="E207" t="s">
        <v>1516</v>
      </c>
      <c r="F207">
        <v>1</v>
      </c>
      <c r="G207" t="s">
        <v>1517</v>
      </c>
      <c r="H207" t="s">
        <v>1518</v>
      </c>
      <c r="I207" t="s">
        <v>72</v>
      </c>
      <c r="J207">
        <v>0</v>
      </c>
      <c r="K207" t="s">
        <v>1519</v>
      </c>
      <c r="L207" t="s">
        <v>1520</v>
      </c>
      <c r="M207">
        <v>1</v>
      </c>
    </row>
    <row r="208" spans="1:13" x14ac:dyDescent="0.2">
      <c r="A208" t="s">
        <v>1521</v>
      </c>
      <c r="B208" t="s">
        <v>1522</v>
      </c>
      <c r="C208" t="s">
        <v>77</v>
      </c>
      <c r="D208" t="s">
        <v>78</v>
      </c>
      <c r="E208" t="s">
        <v>1523</v>
      </c>
      <c r="F208">
        <v>2</v>
      </c>
      <c r="G208" t="s">
        <v>1524</v>
      </c>
      <c r="H208" t="s">
        <v>1525</v>
      </c>
      <c r="I208" t="s">
        <v>123</v>
      </c>
      <c r="J208">
        <v>0</v>
      </c>
      <c r="K208" t="s">
        <v>1526</v>
      </c>
      <c r="L208" t="s">
        <v>1527</v>
      </c>
      <c r="M208">
        <v>1</v>
      </c>
    </row>
    <row r="209" spans="1:13" x14ac:dyDescent="0.2">
      <c r="A209" t="s">
        <v>1528</v>
      </c>
      <c r="B209" t="s">
        <v>1529</v>
      </c>
      <c r="C209" t="s">
        <v>118</v>
      </c>
      <c r="D209" t="s">
        <v>119</v>
      </c>
      <c r="E209" t="s">
        <v>1530</v>
      </c>
      <c r="F209">
        <v>1</v>
      </c>
      <c r="G209" t="s">
        <v>1531</v>
      </c>
      <c r="H209" t="s">
        <v>1327</v>
      </c>
      <c r="I209" t="s">
        <v>72</v>
      </c>
      <c r="J209">
        <v>0</v>
      </c>
      <c r="K209" t="s">
        <v>1532</v>
      </c>
      <c r="L209" t="s">
        <v>1533</v>
      </c>
      <c r="M209">
        <v>1</v>
      </c>
    </row>
    <row r="210" spans="1:13" x14ac:dyDescent="0.2">
      <c r="A210" t="s">
        <v>1534</v>
      </c>
      <c r="B210" t="s">
        <v>1535</v>
      </c>
      <c r="C210" t="s">
        <v>77</v>
      </c>
      <c r="D210" t="s">
        <v>78</v>
      </c>
      <c r="E210" t="s">
        <v>1536</v>
      </c>
      <c r="F210">
        <v>3</v>
      </c>
      <c r="G210" t="s">
        <v>1537</v>
      </c>
      <c r="H210" t="s">
        <v>1538</v>
      </c>
      <c r="I210" t="s">
        <v>90</v>
      </c>
      <c r="J210">
        <v>0</v>
      </c>
      <c r="K210" t="s">
        <v>1539</v>
      </c>
      <c r="L210" t="s">
        <v>1540</v>
      </c>
      <c r="M210">
        <v>1</v>
      </c>
    </row>
    <row r="211" spans="1:13" x14ac:dyDescent="0.2">
      <c r="A211" t="s">
        <v>1541</v>
      </c>
      <c r="B211" t="s">
        <v>1542</v>
      </c>
      <c r="C211" t="s">
        <v>67</v>
      </c>
      <c r="D211" t="s">
        <v>68</v>
      </c>
      <c r="E211" t="s">
        <v>1543</v>
      </c>
      <c r="F211">
        <v>3</v>
      </c>
      <c r="G211" t="s">
        <v>1544</v>
      </c>
      <c r="H211" t="s">
        <v>1545</v>
      </c>
      <c r="I211" t="s">
        <v>90</v>
      </c>
      <c r="J211">
        <v>0</v>
      </c>
      <c r="K211" t="s">
        <v>1546</v>
      </c>
      <c r="L211" t="s">
        <v>1547</v>
      </c>
      <c r="M211">
        <v>1</v>
      </c>
    </row>
    <row r="212" spans="1:13" x14ac:dyDescent="0.2">
      <c r="A212" t="s">
        <v>1548</v>
      </c>
      <c r="B212" t="s">
        <v>1549</v>
      </c>
      <c r="C212" t="s">
        <v>118</v>
      </c>
      <c r="D212" t="s">
        <v>119</v>
      </c>
      <c r="E212" t="s">
        <v>1550</v>
      </c>
      <c r="F212">
        <v>1</v>
      </c>
      <c r="G212" t="s">
        <v>1551</v>
      </c>
      <c r="H212" t="s">
        <v>1552</v>
      </c>
      <c r="I212" t="s">
        <v>153</v>
      </c>
      <c r="J212">
        <v>0</v>
      </c>
      <c r="K212" t="s">
        <v>1553</v>
      </c>
      <c r="L212" t="s">
        <v>1554</v>
      </c>
      <c r="M212">
        <v>1</v>
      </c>
    </row>
    <row r="213" spans="1:13" x14ac:dyDescent="0.2">
      <c r="A213" t="s">
        <v>1555</v>
      </c>
      <c r="B213" t="s">
        <v>1556</v>
      </c>
      <c r="C213" t="s">
        <v>118</v>
      </c>
      <c r="D213" t="s">
        <v>119</v>
      </c>
      <c r="E213" t="s">
        <v>1557</v>
      </c>
      <c r="F213">
        <v>1</v>
      </c>
      <c r="G213" t="s">
        <v>1558</v>
      </c>
      <c r="H213" t="s">
        <v>1559</v>
      </c>
      <c r="I213" t="s">
        <v>72</v>
      </c>
      <c r="J213">
        <v>1</v>
      </c>
      <c r="K213" t="s">
        <v>1560</v>
      </c>
      <c r="L213" t="s">
        <v>1561</v>
      </c>
      <c r="M213">
        <v>1</v>
      </c>
    </row>
    <row r="214" spans="1:13" x14ac:dyDescent="0.2">
      <c r="A214" t="s">
        <v>1562</v>
      </c>
      <c r="B214" t="s">
        <v>1563</v>
      </c>
      <c r="C214" t="s">
        <v>118</v>
      </c>
      <c r="D214" t="s">
        <v>119</v>
      </c>
      <c r="E214" t="s">
        <v>1564</v>
      </c>
      <c r="F214">
        <v>3</v>
      </c>
      <c r="G214" t="s">
        <v>1565</v>
      </c>
      <c r="H214" t="s">
        <v>1566</v>
      </c>
      <c r="I214" t="s">
        <v>90</v>
      </c>
      <c r="J214">
        <v>0</v>
      </c>
      <c r="K214" t="s">
        <v>1567</v>
      </c>
      <c r="L214" t="s">
        <v>1568</v>
      </c>
      <c r="M214">
        <v>1</v>
      </c>
    </row>
    <row r="215" spans="1:13" x14ac:dyDescent="0.2">
      <c r="A215" t="s">
        <v>1569</v>
      </c>
      <c r="B215" t="s">
        <v>1570</v>
      </c>
      <c r="C215" t="s">
        <v>67</v>
      </c>
      <c r="D215" t="s">
        <v>68</v>
      </c>
      <c r="E215" t="s">
        <v>1571</v>
      </c>
      <c r="F215">
        <v>1</v>
      </c>
      <c r="G215" t="s">
        <v>1572</v>
      </c>
      <c r="H215" t="s">
        <v>1573</v>
      </c>
      <c r="I215" t="s">
        <v>72</v>
      </c>
      <c r="J215">
        <v>0</v>
      </c>
      <c r="K215" t="s">
        <v>1574</v>
      </c>
      <c r="L215" t="s">
        <v>1575</v>
      </c>
      <c r="M215">
        <v>1</v>
      </c>
    </row>
    <row r="216" spans="1:13" x14ac:dyDescent="0.2">
      <c r="A216" t="s">
        <v>1576</v>
      </c>
      <c r="B216" t="s">
        <v>1577</v>
      </c>
      <c r="C216" t="s">
        <v>118</v>
      </c>
      <c r="D216" t="s">
        <v>119</v>
      </c>
      <c r="E216" t="s">
        <v>1578</v>
      </c>
      <c r="F216">
        <v>3</v>
      </c>
      <c r="G216" t="s">
        <v>1579</v>
      </c>
      <c r="H216" t="s">
        <v>1580</v>
      </c>
      <c r="I216" t="s">
        <v>90</v>
      </c>
      <c r="J216">
        <v>0</v>
      </c>
      <c r="K216" t="s">
        <v>1581</v>
      </c>
      <c r="L216" t="s">
        <v>1582</v>
      </c>
      <c r="M216">
        <v>1</v>
      </c>
    </row>
    <row r="217" spans="1:13" x14ac:dyDescent="0.2">
      <c r="A217" t="s">
        <v>1583</v>
      </c>
      <c r="B217" t="s">
        <v>1584</v>
      </c>
      <c r="C217" t="s">
        <v>77</v>
      </c>
      <c r="D217" t="s">
        <v>78</v>
      </c>
      <c r="E217" t="s">
        <v>1585</v>
      </c>
      <c r="F217">
        <v>3</v>
      </c>
      <c r="G217" t="s">
        <v>1586</v>
      </c>
      <c r="H217" t="s">
        <v>1587</v>
      </c>
      <c r="I217" t="s">
        <v>90</v>
      </c>
      <c r="J217">
        <v>0</v>
      </c>
      <c r="K217" t="s">
        <v>1588</v>
      </c>
      <c r="L217" t="s">
        <v>1589</v>
      </c>
      <c r="M217">
        <v>1</v>
      </c>
    </row>
    <row r="218" spans="1:13" x14ac:dyDescent="0.2">
      <c r="A218" t="s">
        <v>1590</v>
      </c>
      <c r="B218" t="s">
        <v>1591</v>
      </c>
      <c r="C218" t="s">
        <v>77</v>
      </c>
      <c r="D218" t="s">
        <v>78</v>
      </c>
      <c r="E218" t="s">
        <v>1592</v>
      </c>
      <c r="F218">
        <v>3</v>
      </c>
      <c r="G218" t="s">
        <v>1593</v>
      </c>
      <c r="H218" t="s">
        <v>1594</v>
      </c>
      <c r="I218" t="s">
        <v>90</v>
      </c>
      <c r="J218">
        <v>0</v>
      </c>
      <c r="K218" t="s">
        <v>1595</v>
      </c>
      <c r="L218" t="s">
        <v>1596</v>
      </c>
      <c r="M218">
        <v>1</v>
      </c>
    </row>
    <row r="219" spans="1:13" x14ac:dyDescent="0.2">
      <c r="A219" t="s">
        <v>1597</v>
      </c>
      <c r="B219" t="s">
        <v>1598</v>
      </c>
      <c r="C219" t="s">
        <v>118</v>
      </c>
      <c r="D219" t="s">
        <v>119</v>
      </c>
      <c r="E219" t="s">
        <v>1599</v>
      </c>
      <c r="F219">
        <v>1</v>
      </c>
      <c r="G219" t="s">
        <v>1600</v>
      </c>
      <c r="H219" t="s">
        <v>1601</v>
      </c>
      <c r="I219" t="s">
        <v>72</v>
      </c>
      <c r="J219">
        <v>1</v>
      </c>
      <c r="K219" t="s">
        <v>1602</v>
      </c>
      <c r="L219" t="s">
        <v>1603</v>
      </c>
      <c r="M219">
        <v>1</v>
      </c>
    </row>
    <row r="220" spans="1:13" x14ac:dyDescent="0.2">
      <c r="A220" t="s">
        <v>1604</v>
      </c>
      <c r="B220" t="s">
        <v>1605</v>
      </c>
      <c r="C220" t="s">
        <v>67</v>
      </c>
      <c r="D220" t="s">
        <v>68</v>
      </c>
      <c r="E220" t="s">
        <v>1606</v>
      </c>
      <c r="F220">
        <v>3</v>
      </c>
      <c r="G220" t="s">
        <v>1607</v>
      </c>
      <c r="H220" t="s">
        <v>1608</v>
      </c>
      <c r="I220" t="s">
        <v>90</v>
      </c>
      <c r="J220">
        <v>0</v>
      </c>
      <c r="K220" t="s">
        <v>1609</v>
      </c>
      <c r="L220" t="s">
        <v>1610</v>
      </c>
      <c r="M220">
        <v>1</v>
      </c>
    </row>
    <row r="221" spans="1:13" x14ac:dyDescent="0.2">
      <c r="A221" t="s">
        <v>1611</v>
      </c>
      <c r="B221" t="s">
        <v>1612</v>
      </c>
      <c r="C221" t="s">
        <v>118</v>
      </c>
      <c r="D221" t="s">
        <v>119</v>
      </c>
      <c r="E221" t="s">
        <v>1613</v>
      </c>
      <c r="F221">
        <v>1</v>
      </c>
      <c r="G221" t="s">
        <v>1614</v>
      </c>
      <c r="H221" t="s">
        <v>1615</v>
      </c>
      <c r="I221" t="s">
        <v>1616</v>
      </c>
      <c r="J221">
        <v>0</v>
      </c>
      <c r="K221" t="s">
        <v>1617</v>
      </c>
      <c r="L221" t="s">
        <v>1618</v>
      </c>
      <c r="M221">
        <v>1</v>
      </c>
    </row>
    <row r="222" spans="1:13" x14ac:dyDescent="0.2">
      <c r="A222" t="s">
        <v>1619</v>
      </c>
      <c r="B222" t="s">
        <v>1620</v>
      </c>
      <c r="C222" t="s">
        <v>77</v>
      </c>
      <c r="D222" t="s">
        <v>78</v>
      </c>
      <c r="E222" t="s">
        <v>1621</v>
      </c>
      <c r="F222">
        <v>3</v>
      </c>
      <c r="G222" t="s">
        <v>1622</v>
      </c>
      <c r="H222" t="s">
        <v>1623</v>
      </c>
      <c r="I222" t="s">
        <v>90</v>
      </c>
      <c r="J222">
        <v>0</v>
      </c>
      <c r="K222" t="s">
        <v>1624</v>
      </c>
      <c r="L222" t="s">
        <v>1625</v>
      </c>
      <c r="M222">
        <v>1</v>
      </c>
    </row>
    <row r="223" spans="1:13" x14ac:dyDescent="0.2">
      <c r="A223" t="s">
        <v>1626</v>
      </c>
      <c r="B223" t="s">
        <v>1627</v>
      </c>
      <c r="C223" t="s">
        <v>67</v>
      </c>
      <c r="D223" t="s">
        <v>68</v>
      </c>
      <c r="E223" t="s">
        <v>1628</v>
      </c>
      <c r="F223">
        <v>3</v>
      </c>
      <c r="G223" t="s">
        <v>1629</v>
      </c>
      <c r="H223" t="s">
        <v>1630</v>
      </c>
      <c r="I223" t="s">
        <v>90</v>
      </c>
      <c r="J223">
        <v>0</v>
      </c>
      <c r="K223" t="s">
        <v>1631</v>
      </c>
      <c r="L223" t="s">
        <v>1632</v>
      </c>
      <c r="M223">
        <v>1</v>
      </c>
    </row>
    <row r="224" spans="1:13" x14ac:dyDescent="0.2">
      <c r="A224" t="s">
        <v>1633</v>
      </c>
      <c r="B224" t="s">
        <v>1634</v>
      </c>
      <c r="C224" t="s">
        <v>118</v>
      </c>
      <c r="D224" t="s">
        <v>119</v>
      </c>
      <c r="E224" t="s">
        <v>1635</v>
      </c>
      <c r="F224">
        <v>3</v>
      </c>
      <c r="G224" t="s">
        <v>1636</v>
      </c>
      <c r="H224" t="s">
        <v>1637</v>
      </c>
      <c r="I224" t="s">
        <v>90</v>
      </c>
      <c r="J224">
        <v>0</v>
      </c>
      <c r="K224" t="s">
        <v>1638</v>
      </c>
      <c r="L224" t="s">
        <v>1639</v>
      </c>
      <c r="M224">
        <v>1</v>
      </c>
    </row>
    <row r="225" spans="1:13" x14ac:dyDescent="0.2">
      <c r="A225" t="s">
        <v>1640</v>
      </c>
      <c r="B225" t="s">
        <v>1641</v>
      </c>
      <c r="C225" t="s">
        <v>67</v>
      </c>
      <c r="D225" t="s">
        <v>68</v>
      </c>
      <c r="E225" t="s">
        <v>1642</v>
      </c>
      <c r="F225">
        <v>3</v>
      </c>
      <c r="G225" t="s">
        <v>1643</v>
      </c>
      <c r="H225" t="s">
        <v>1644</v>
      </c>
      <c r="I225" t="s">
        <v>90</v>
      </c>
      <c r="J225">
        <v>0</v>
      </c>
      <c r="K225" t="s">
        <v>1645</v>
      </c>
      <c r="L225" t="s">
        <v>1646</v>
      </c>
      <c r="M225">
        <v>1</v>
      </c>
    </row>
    <row r="226" spans="1:13" x14ac:dyDescent="0.2">
      <c r="A226" t="s">
        <v>1647</v>
      </c>
      <c r="B226" t="s">
        <v>1648</v>
      </c>
      <c r="C226" t="s">
        <v>77</v>
      </c>
      <c r="D226" t="s">
        <v>78</v>
      </c>
      <c r="E226" t="s">
        <v>1649</v>
      </c>
      <c r="F226">
        <v>3</v>
      </c>
      <c r="G226" t="s">
        <v>1650</v>
      </c>
      <c r="H226" t="s">
        <v>1651</v>
      </c>
      <c r="I226" t="s">
        <v>90</v>
      </c>
      <c r="J226">
        <v>0</v>
      </c>
      <c r="K226" t="s">
        <v>1652</v>
      </c>
      <c r="L226" t="s">
        <v>1653</v>
      </c>
      <c r="M226">
        <v>1</v>
      </c>
    </row>
    <row r="227" spans="1:13" x14ac:dyDescent="0.2">
      <c r="A227" t="s">
        <v>1654</v>
      </c>
      <c r="B227" t="s">
        <v>1655</v>
      </c>
      <c r="C227" t="s">
        <v>67</v>
      </c>
      <c r="D227" t="s">
        <v>68</v>
      </c>
      <c r="E227" t="s">
        <v>1656</v>
      </c>
      <c r="F227">
        <v>1</v>
      </c>
      <c r="G227" t="s">
        <v>1657</v>
      </c>
      <c r="H227" t="s">
        <v>1658</v>
      </c>
      <c r="I227" t="s">
        <v>72</v>
      </c>
      <c r="J227">
        <v>1</v>
      </c>
      <c r="K227" t="s">
        <v>1463</v>
      </c>
      <c r="L227" t="s">
        <v>1659</v>
      </c>
      <c r="M227">
        <v>1</v>
      </c>
    </row>
    <row r="228" spans="1:13" x14ac:dyDescent="0.2">
      <c r="A228" t="s">
        <v>1660</v>
      </c>
      <c r="B228" t="s">
        <v>1661</v>
      </c>
      <c r="C228" t="s">
        <v>95</v>
      </c>
      <c r="D228" t="s">
        <v>96</v>
      </c>
      <c r="E228" t="s">
        <v>1662</v>
      </c>
      <c r="F228">
        <v>1</v>
      </c>
      <c r="G228" t="s">
        <v>1663</v>
      </c>
      <c r="H228" t="s">
        <v>1664</v>
      </c>
      <c r="I228" t="s">
        <v>72</v>
      </c>
      <c r="J228">
        <v>0</v>
      </c>
      <c r="K228" t="s">
        <v>1665</v>
      </c>
      <c r="L228" t="s">
        <v>1666</v>
      </c>
      <c r="M228">
        <v>1</v>
      </c>
    </row>
    <row r="229" spans="1:13" x14ac:dyDescent="0.2">
      <c r="A229" t="s">
        <v>1667</v>
      </c>
      <c r="B229" t="s">
        <v>1668</v>
      </c>
      <c r="C229" t="s">
        <v>67</v>
      </c>
      <c r="D229" t="s">
        <v>68</v>
      </c>
      <c r="E229" t="s">
        <v>1669</v>
      </c>
      <c r="F229">
        <v>2</v>
      </c>
      <c r="G229" t="s">
        <v>1670</v>
      </c>
      <c r="H229" t="s">
        <v>1671</v>
      </c>
      <c r="I229" t="s">
        <v>123</v>
      </c>
      <c r="J229">
        <v>0</v>
      </c>
      <c r="K229" t="s">
        <v>1386</v>
      </c>
      <c r="L229" t="s">
        <v>1672</v>
      </c>
      <c r="M229">
        <v>1</v>
      </c>
    </row>
    <row r="230" spans="1:13" x14ac:dyDescent="0.2">
      <c r="A230" t="s">
        <v>1673</v>
      </c>
      <c r="B230" t="s">
        <v>1674</v>
      </c>
      <c r="C230" t="s">
        <v>95</v>
      </c>
      <c r="D230" t="s">
        <v>96</v>
      </c>
      <c r="E230" t="s">
        <v>1675</v>
      </c>
      <c r="F230">
        <v>2</v>
      </c>
      <c r="G230" t="s">
        <v>701</v>
      </c>
      <c r="H230" t="s">
        <v>702</v>
      </c>
      <c r="I230" t="s">
        <v>1676</v>
      </c>
      <c r="J230">
        <v>1</v>
      </c>
      <c r="K230" t="s">
        <v>1677</v>
      </c>
      <c r="L230" t="s">
        <v>1678</v>
      </c>
      <c r="M230">
        <v>1</v>
      </c>
    </row>
    <row r="231" spans="1:13" x14ac:dyDescent="0.2">
      <c r="A231" t="s">
        <v>1679</v>
      </c>
      <c r="B231" t="s">
        <v>1680</v>
      </c>
      <c r="C231" t="s">
        <v>67</v>
      </c>
      <c r="D231" t="s">
        <v>68</v>
      </c>
      <c r="E231" t="s">
        <v>1681</v>
      </c>
      <c r="F231">
        <v>1</v>
      </c>
      <c r="G231" t="s">
        <v>1682</v>
      </c>
      <c r="H231" t="s">
        <v>1683</v>
      </c>
      <c r="I231" t="s">
        <v>72</v>
      </c>
      <c r="J231">
        <v>1</v>
      </c>
      <c r="K231" t="s">
        <v>1684</v>
      </c>
      <c r="L231" t="s">
        <v>1685</v>
      </c>
      <c r="M231">
        <v>1</v>
      </c>
    </row>
    <row r="232" spans="1:13" x14ac:dyDescent="0.2">
      <c r="A232" t="s">
        <v>1686</v>
      </c>
      <c r="B232" t="s">
        <v>1687</v>
      </c>
      <c r="C232" t="s">
        <v>118</v>
      </c>
      <c r="D232" t="s">
        <v>119</v>
      </c>
      <c r="E232" t="s">
        <v>1688</v>
      </c>
      <c r="F232">
        <v>3</v>
      </c>
      <c r="G232" t="s">
        <v>1689</v>
      </c>
      <c r="H232" t="s">
        <v>1690</v>
      </c>
      <c r="I232" t="s">
        <v>90</v>
      </c>
      <c r="J232">
        <v>0</v>
      </c>
      <c r="K232" t="s">
        <v>1691</v>
      </c>
      <c r="L232" t="s">
        <v>1692</v>
      </c>
      <c r="M232">
        <v>1</v>
      </c>
    </row>
  </sheetData>
  <sheetProtection password="CC14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34</vt:i4>
      </vt:variant>
    </vt:vector>
  </HeadingPairs>
  <TitlesOfParts>
    <vt:vector size="39" baseType="lpstr">
      <vt:lpstr>Proposal</vt:lpstr>
      <vt:lpstr>Owner 1</vt:lpstr>
      <vt:lpstr>Owner 2</vt:lpstr>
      <vt:lpstr>Owner 3</vt:lpstr>
      <vt:lpstr>AgencyTable</vt:lpstr>
      <vt:lpstr>agency</vt:lpstr>
      <vt:lpstr>agencylist</vt:lpstr>
      <vt:lpstr>eemail</vt:lpstr>
      <vt:lpstr>engr</vt:lpstr>
      <vt:lpstr>ephone</vt:lpstr>
      <vt:lpstr>exist1</vt:lpstr>
      <vt:lpstr>exist2</vt:lpstr>
      <vt:lpstr>exist3</vt:lpstr>
      <vt:lpstr>LED1</vt:lpstr>
      <vt:lpstr>LED2</vt:lpstr>
      <vt:lpstr>LED3</vt:lpstr>
      <vt:lpstr>NotLED1</vt:lpstr>
      <vt:lpstr>NotLED2</vt:lpstr>
      <vt:lpstr>NotLED3</vt:lpstr>
      <vt:lpstr>OtherFund</vt:lpstr>
      <vt:lpstr>Owner1</vt:lpstr>
      <vt:lpstr>Owner2</vt:lpstr>
      <vt:lpstr>Owner3</vt:lpstr>
      <vt:lpstr>'Owner 1'!Print_Area</vt:lpstr>
      <vt:lpstr>'Owner 2'!Print_Area</vt:lpstr>
      <vt:lpstr>'Owner 3'!Print_Area</vt:lpstr>
      <vt:lpstr>Proposal!Print_Area</vt:lpstr>
      <vt:lpstr>Qty1</vt:lpstr>
      <vt:lpstr>Qty2</vt:lpstr>
      <vt:lpstr>Qty3</vt:lpstr>
      <vt:lpstr>Rebate</vt:lpstr>
      <vt:lpstr>red1</vt:lpstr>
      <vt:lpstr>red2</vt:lpstr>
      <vt:lpstr>red3</vt:lpstr>
      <vt:lpstr>TIB1</vt:lpstr>
      <vt:lpstr>TIB2</vt:lpstr>
      <vt:lpstr>TIB3</vt:lpstr>
      <vt:lpstr>tibcost</vt:lpstr>
      <vt:lpstr>totcost</vt:lpstr>
    </vt:vector>
  </TitlesOfParts>
  <Company>TIB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Bennett</dc:creator>
  <cp:lastModifiedBy>Plummer, Gregg (TIB)</cp:lastModifiedBy>
  <cp:lastPrinted>2015-09-01T17:01:42Z</cp:lastPrinted>
  <dcterms:created xsi:type="dcterms:W3CDTF">2000-07-27T17:18:47Z</dcterms:created>
  <dcterms:modified xsi:type="dcterms:W3CDTF">2016-12-06T16:46:59Z</dcterms:modified>
</cp:coreProperties>
</file>